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arun Arora\Desktop\Vaccine Survey\Revised Tables\"/>
    </mc:Choice>
  </mc:AlternateContent>
  <xr:revisionPtr revIDLastSave="0" documentId="13_ncr:1_{92D6B643-933B-4873-B25B-71A28F52AC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mbai Raw Data" sheetId="5" r:id="rId1"/>
    <sheet name="Frequency tables" sheetId="1" r:id="rId2"/>
    <sheet name="Crosstabs - Gender" sheetId="2" r:id="rId3"/>
    <sheet name="Crosstabs - Age" sheetId="3" r:id="rId4"/>
    <sheet name="Crosstabs - HTs" sheetId="4" r:id="rId5"/>
  </sheets>
  <definedNames>
    <definedName name="_xlnm._FilterDatabase" localSheetId="0" hidden="1">'Mumbai Raw Data'!$A$1:$BE$301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72" i="1"/>
  <c r="D6" i="4" l="1"/>
  <c r="F6" i="4"/>
  <c r="H6" i="4"/>
  <c r="D7" i="4"/>
  <c r="F7" i="4"/>
  <c r="H7" i="4"/>
  <c r="D8" i="4"/>
  <c r="F8" i="4"/>
  <c r="H8" i="4"/>
  <c r="D13" i="4"/>
  <c r="F13" i="4"/>
  <c r="H13" i="4"/>
  <c r="D14" i="4"/>
  <c r="F14" i="4"/>
  <c r="H14" i="4"/>
  <c r="D15" i="4"/>
  <c r="F15" i="4"/>
  <c r="H15" i="4"/>
  <c r="D16" i="4"/>
  <c r="F16" i="4"/>
  <c r="H16" i="4"/>
  <c r="D21" i="4"/>
  <c r="F21" i="4"/>
  <c r="H21" i="4"/>
  <c r="D22" i="4"/>
  <c r="F22" i="4"/>
  <c r="H22" i="4"/>
  <c r="D23" i="4"/>
  <c r="F23" i="4"/>
  <c r="H23" i="4"/>
  <c r="D24" i="4"/>
  <c r="F24" i="4"/>
  <c r="H24" i="4"/>
  <c r="D25" i="4"/>
  <c r="F25" i="4"/>
  <c r="H25" i="4"/>
  <c r="D26" i="4"/>
  <c r="F26" i="4"/>
  <c r="H26" i="4"/>
  <c r="D27" i="4"/>
  <c r="F27" i="4"/>
  <c r="H27" i="4"/>
  <c r="D28" i="4"/>
  <c r="F28" i="4"/>
  <c r="H28" i="4"/>
  <c r="D29" i="4"/>
  <c r="F29" i="4"/>
  <c r="H29" i="4"/>
  <c r="D30" i="4"/>
  <c r="F30" i="4"/>
  <c r="H30" i="4"/>
  <c r="D31" i="4"/>
  <c r="F31" i="4"/>
  <c r="H31" i="4"/>
  <c r="D32" i="4"/>
  <c r="F32" i="4"/>
  <c r="H32" i="4"/>
  <c r="D33" i="4"/>
  <c r="F33" i="4"/>
  <c r="H33" i="4"/>
  <c r="D34" i="4"/>
  <c r="F34" i="4"/>
  <c r="H34" i="4"/>
  <c r="D35" i="4"/>
  <c r="F35" i="4"/>
  <c r="D36" i="4"/>
  <c r="F36" i="4"/>
  <c r="H36" i="4"/>
  <c r="D37" i="4"/>
  <c r="F37" i="4"/>
  <c r="H37" i="4"/>
  <c r="D42" i="4"/>
  <c r="F42" i="4"/>
  <c r="H42" i="4"/>
  <c r="D43" i="4"/>
  <c r="F43" i="4"/>
  <c r="H43" i="4"/>
  <c r="D44" i="4"/>
  <c r="F44" i="4"/>
  <c r="H44" i="4"/>
  <c r="C52" i="4"/>
  <c r="D51" i="4" s="1"/>
  <c r="E52" i="4"/>
  <c r="F49" i="4" s="1"/>
  <c r="G52" i="4"/>
  <c r="H49" i="4" s="1"/>
  <c r="H58" i="4"/>
  <c r="H59" i="4"/>
  <c r="D60" i="4"/>
  <c r="H60" i="4"/>
  <c r="C61" i="4"/>
  <c r="D58" i="4" s="1"/>
  <c r="D61" i="4"/>
  <c r="E61" i="4"/>
  <c r="F59" i="4" s="1"/>
  <c r="H61" i="4"/>
  <c r="D66" i="4"/>
  <c r="F66" i="4"/>
  <c r="H66" i="4"/>
  <c r="D67" i="4"/>
  <c r="F67" i="4"/>
  <c r="H67" i="4"/>
  <c r="D68" i="4"/>
  <c r="F68" i="4"/>
  <c r="H68" i="4"/>
  <c r="D69" i="4"/>
  <c r="F69" i="4"/>
  <c r="H69" i="4"/>
  <c r="D75" i="4"/>
  <c r="F75" i="4"/>
  <c r="H75" i="4"/>
  <c r="D76" i="4"/>
  <c r="F76" i="4"/>
  <c r="H76" i="4"/>
  <c r="D77" i="4"/>
  <c r="F77" i="4"/>
  <c r="H77" i="4"/>
  <c r="D78" i="4"/>
  <c r="F78" i="4"/>
  <c r="H78" i="4"/>
  <c r="D79" i="4"/>
  <c r="F79" i="4"/>
  <c r="H79" i="4"/>
  <c r="D80" i="4"/>
  <c r="F80" i="4"/>
  <c r="H80" i="4"/>
  <c r="D81" i="4"/>
  <c r="F81" i="4"/>
  <c r="H81" i="4"/>
  <c r="D82" i="4"/>
  <c r="F82" i="4"/>
  <c r="H82" i="4"/>
  <c r="D83" i="4"/>
  <c r="F83" i="4"/>
  <c r="H83" i="4"/>
  <c r="D84" i="4"/>
  <c r="F84" i="4"/>
  <c r="H84" i="4"/>
  <c r="D85" i="4"/>
  <c r="F85" i="4"/>
  <c r="H85" i="4"/>
  <c r="D86" i="4"/>
  <c r="F86" i="4"/>
  <c r="H86" i="4"/>
  <c r="D87" i="4"/>
  <c r="F87" i="4"/>
  <c r="H87" i="4"/>
  <c r="D88" i="4"/>
  <c r="F88" i="4"/>
  <c r="H88" i="4"/>
  <c r="D89" i="4"/>
  <c r="F89" i="4"/>
  <c r="H89" i="4"/>
  <c r="D90" i="4"/>
  <c r="F90" i="4"/>
  <c r="H90" i="4"/>
  <c r="D91" i="4"/>
  <c r="F91" i="4"/>
  <c r="H91" i="4"/>
  <c r="D92" i="4"/>
  <c r="F92" i="4"/>
  <c r="H92" i="4"/>
  <c r="D93" i="4"/>
  <c r="F93" i="4"/>
  <c r="H93" i="4"/>
  <c r="D99" i="4"/>
  <c r="F99" i="4"/>
  <c r="H99" i="4"/>
  <c r="D100" i="4"/>
  <c r="F100" i="4"/>
  <c r="H100" i="4"/>
  <c r="D101" i="4"/>
  <c r="F101" i="4"/>
  <c r="H101" i="4"/>
  <c r="D102" i="4"/>
  <c r="F102" i="4"/>
  <c r="H102" i="4"/>
  <c r="D103" i="4"/>
  <c r="F103" i="4"/>
  <c r="H103" i="4"/>
  <c r="D104" i="4"/>
  <c r="F104" i="4"/>
  <c r="H104" i="4"/>
  <c r="D105" i="4"/>
  <c r="F105" i="4"/>
  <c r="H105" i="4"/>
  <c r="D106" i="4"/>
  <c r="F106" i="4"/>
  <c r="H106" i="4"/>
  <c r="D107" i="4"/>
  <c r="F107" i="4"/>
  <c r="H107" i="4"/>
  <c r="D108" i="4"/>
  <c r="F108" i="4"/>
  <c r="H108" i="4"/>
  <c r="D109" i="4"/>
  <c r="F109" i="4"/>
  <c r="H109" i="4"/>
  <c r="D110" i="4"/>
  <c r="F110" i="4"/>
  <c r="H110" i="4"/>
  <c r="D111" i="4"/>
  <c r="F111" i="4"/>
  <c r="H111" i="4"/>
  <c r="D112" i="4"/>
  <c r="F112" i="4"/>
  <c r="H112" i="4"/>
  <c r="D113" i="4"/>
  <c r="F113" i="4"/>
  <c r="H113" i="4"/>
  <c r="D114" i="4"/>
  <c r="F114" i="4"/>
  <c r="H114" i="4"/>
  <c r="D115" i="4"/>
  <c r="F115" i="4"/>
  <c r="H115" i="4"/>
  <c r="D116" i="4"/>
  <c r="F116" i="4"/>
  <c r="H116" i="4"/>
  <c r="D117" i="4"/>
  <c r="F117" i="4"/>
  <c r="H117" i="4"/>
  <c r="D118" i="4"/>
  <c r="F118" i="4"/>
  <c r="H118" i="4"/>
  <c r="D119" i="4"/>
  <c r="F119" i="4"/>
  <c r="H119" i="4"/>
  <c r="D120" i="4"/>
  <c r="F120" i="4"/>
  <c r="H120" i="4"/>
  <c r="D121" i="4"/>
  <c r="F121" i="4"/>
  <c r="H121" i="4"/>
  <c r="D122" i="4"/>
  <c r="F122" i="4"/>
  <c r="H122" i="4"/>
  <c r="D123" i="4"/>
  <c r="F123" i="4"/>
  <c r="H123" i="4"/>
  <c r="F129" i="4"/>
  <c r="H129" i="4"/>
  <c r="F130" i="4"/>
  <c r="H130" i="4"/>
  <c r="F131" i="4"/>
  <c r="H131" i="4"/>
  <c r="F132" i="4"/>
  <c r="H132" i="4"/>
  <c r="F133" i="4"/>
  <c r="H133" i="4"/>
  <c r="C134" i="4"/>
  <c r="D131" i="4" s="1"/>
  <c r="F134" i="4"/>
  <c r="H134" i="4"/>
  <c r="D140" i="4"/>
  <c r="F140" i="4"/>
  <c r="H140" i="4"/>
  <c r="D141" i="4"/>
  <c r="F141" i="4"/>
  <c r="H141" i="4"/>
  <c r="D142" i="4"/>
  <c r="F142" i="4"/>
  <c r="H142" i="4"/>
  <c r="D143" i="4"/>
  <c r="F143" i="4"/>
  <c r="H143" i="4"/>
  <c r="D144" i="4"/>
  <c r="F144" i="4"/>
  <c r="H144" i="4"/>
  <c r="D145" i="4"/>
  <c r="F145" i="4"/>
  <c r="H145" i="4"/>
  <c r="D146" i="4"/>
  <c r="F146" i="4"/>
  <c r="H146" i="4"/>
  <c r="D147" i="4"/>
  <c r="F147" i="4"/>
  <c r="H147" i="4"/>
  <c r="D148" i="4"/>
  <c r="F148" i="4"/>
  <c r="H148" i="4"/>
  <c r="F52" i="4" l="1"/>
  <c r="F51" i="4"/>
  <c r="D129" i="4"/>
  <c r="D59" i="4"/>
  <c r="H50" i="4"/>
  <c r="H52" i="4" s="1"/>
  <c r="D132" i="4"/>
  <c r="D52" i="4"/>
  <c r="F50" i="4"/>
  <c r="D134" i="4"/>
  <c r="D133" i="4"/>
  <c r="F60" i="4"/>
  <c r="D49" i="4"/>
  <c r="D130" i="4"/>
  <c r="F58" i="4"/>
  <c r="D50" i="4"/>
  <c r="F61" i="4"/>
  <c r="D6" i="3"/>
  <c r="F6" i="3"/>
  <c r="H6" i="3"/>
  <c r="J6" i="3"/>
  <c r="D7" i="3"/>
  <c r="F7" i="3"/>
  <c r="H7" i="3"/>
  <c r="J7" i="3"/>
  <c r="D8" i="3"/>
  <c r="F8" i="3"/>
  <c r="H8" i="3"/>
  <c r="J8" i="3"/>
  <c r="D13" i="3"/>
  <c r="F13" i="3"/>
  <c r="H13" i="3"/>
  <c r="J13" i="3"/>
  <c r="D14" i="3"/>
  <c r="F14" i="3"/>
  <c r="H14" i="3"/>
  <c r="J14" i="3"/>
  <c r="D15" i="3"/>
  <c r="F15" i="3"/>
  <c r="H15" i="3"/>
  <c r="J15" i="3"/>
  <c r="D16" i="3"/>
  <c r="F16" i="3"/>
  <c r="H16" i="3"/>
  <c r="J16" i="3"/>
  <c r="D17" i="3"/>
  <c r="F17" i="3"/>
  <c r="H17" i="3"/>
  <c r="J17" i="3"/>
  <c r="D18" i="3"/>
  <c r="F18" i="3"/>
  <c r="H18" i="3"/>
  <c r="J18" i="3"/>
  <c r="D19" i="3"/>
  <c r="F19" i="3"/>
  <c r="H19" i="3"/>
  <c r="J19" i="3"/>
  <c r="D20" i="3"/>
  <c r="F20" i="3"/>
  <c r="H20" i="3"/>
  <c r="J20" i="3"/>
  <c r="D21" i="3"/>
  <c r="F21" i="3"/>
  <c r="H21" i="3"/>
  <c r="J21" i="3"/>
  <c r="D22" i="3"/>
  <c r="F22" i="3"/>
  <c r="H22" i="3"/>
  <c r="J22" i="3"/>
  <c r="D23" i="3"/>
  <c r="F23" i="3"/>
  <c r="H23" i="3"/>
  <c r="J23" i="3"/>
  <c r="D24" i="3"/>
  <c r="F24" i="3"/>
  <c r="H24" i="3"/>
  <c r="J24" i="3"/>
  <c r="D25" i="3"/>
  <c r="F25" i="3"/>
  <c r="H25" i="3"/>
  <c r="J25" i="3"/>
  <c r="D26" i="3"/>
  <c r="F26" i="3"/>
  <c r="H26" i="3"/>
  <c r="J26" i="3"/>
  <c r="F27" i="3"/>
  <c r="H27" i="3"/>
  <c r="D28" i="3"/>
  <c r="F28" i="3"/>
  <c r="H28" i="3"/>
  <c r="J28" i="3"/>
  <c r="D29" i="3"/>
  <c r="F29" i="3"/>
  <c r="H29" i="3"/>
  <c r="J29" i="3"/>
  <c r="D34" i="3"/>
  <c r="F34" i="3"/>
  <c r="H34" i="3"/>
  <c r="J34" i="3"/>
  <c r="D35" i="3"/>
  <c r="F35" i="3"/>
  <c r="H35" i="3"/>
  <c r="J35" i="3"/>
  <c r="D36" i="3"/>
  <c r="F36" i="3"/>
  <c r="H36" i="3"/>
  <c r="J36" i="3"/>
  <c r="D42" i="3"/>
  <c r="F42" i="3"/>
  <c r="H42" i="3"/>
  <c r="J42" i="3"/>
  <c r="D43" i="3"/>
  <c r="F43" i="3"/>
  <c r="H43" i="3"/>
  <c r="J43" i="3"/>
  <c r="F44" i="3"/>
  <c r="H44" i="3"/>
  <c r="D45" i="3"/>
  <c r="F45" i="3"/>
  <c r="H45" i="3"/>
  <c r="J45" i="3"/>
  <c r="J50" i="3"/>
  <c r="J52" i="3"/>
  <c r="C53" i="3"/>
  <c r="D53" i="3" s="1"/>
  <c r="E53" i="3"/>
  <c r="F51" i="3" s="1"/>
  <c r="G53" i="3"/>
  <c r="H53" i="3" s="1"/>
  <c r="I53" i="3"/>
  <c r="J51" i="3" s="1"/>
  <c r="J58" i="3"/>
  <c r="J60" i="3"/>
  <c r="C61" i="3"/>
  <c r="D61" i="3" s="1"/>
  <c r="E61" i="3"/>
  <c r="F59" i="3" s="1"/>
  <c r="G61" i="3"/>
  <c r="H61" i="3" s="1"/>
  <c r="I61" i="3"/>
  <c r="J59" i="3" s="1"/>
  <c r="D67" i="3"/>
  <c r="F67" i="3"/>
  <c r="H67" i="3"/>
  <c r="J67" i="3"/>
  <c r="D68" i="3"/>
  <c r="F68" i="3"/>
  <c r="H68" i="3"/>
  <c r="J68" i="3"/>
  <c r="D69" i="3"/>
  <c r="F69" i="3"/>
  <c r="H69" i="3"/>
  <c r="J69" i="3"/>
  <c r="D70" i="3"/>
  <c r="F70" i="3"/>
  <c r="H70" i="3"/>
  <c r="J70" i="3"/>
  <c r="D71" i="3"/>
  <c r="F71" i="3"/>
  <c r="H71" i="3"/>
  <c r="J71" i="3"/>
  <c r="D72" i="3"/>
  <c r="F72" i="3"/>
  <c r="H72" i="3"/>
  <c r="J72" i="3"/>
  <c r="D73" i="3"/>
  <c r="F73" i="3"/>
  <c r="H73" i="3"/>
  <c r="J73" i="3"/>
  <c r="D74" i="3"/>
  <c r="F74" i="3"/>
  <c r="H74" i="3"/>
  <c r="J74" i="3"/>
  <c r="D75" i="3"/>
  <c r="F75" i="3"/>
  <c r="H75" i="3"/>
  <c r="J75" i="3"/>
  <c r="D76" i="3"/>
  <c r="F76" i="3"/>
  <c r="H76" i="3"/>
  <c r="J76" i="3"/>
  <c r="D77" i="3"/>
  <c r="F77" i="3"/>
  <c r="H77" i="3"/>
  <c r="J77" i="3"/>
  <c r="D78" i="3"/>
  <c r="F78" i="3"/>
  <c r="H78" i="3"/>
  <c r="J78" i="3"/>
  <c r="D79" i="3"/>
  <c r="F79" i="3"/>
  <c r="H79" i="3"/>
  <c r="J79" i="3"/>
  <c r="D80" i="3"/>
  <c r="F80" i="3"/>
  <c r="H80" i="3"/>
  <c r="J80" i="3"/>
  <c r="D81" i="3"/>
  <c r="F81" i="3"/>
  <c r="H81" i="3"/>
  <c r="J81" i="3"/>
  <c r="D82" i="3"/>
  <c r="F82" i="3"/>
  <c r="H82" i="3"/>
  <c r="J82" i="3"/>
  <c r="D83" i="3"/>
  <c r="F83" i="3"/>
  <c r="H83" i="3"/>
  <c r="J83" i="3"/>
  <c r="D84" i="3"/>
  <c r="F84" i="3"/>
  <c r="H84" i="3"/>
  <c r="J84" i="3"/>
  <c r="D85" i="3"/>
  <c r="F85" i="3"/>
  <c r="H85" i="3"/>
  <c r="J85" i="3"/>
  <c r="D91" i="3"/>
  <c r="F91" i="3"/>
  <c r="H91" i="3"/>
  <c r="J91" i="3"/>
  <c r="D92" i="3"/>
  <c r="F92" i="3"/>
  <c r="H92" i="3"/>
  <c r="J92" i="3"/>
  <c r="D93" i="3"/>
  <c r="F93" i="3"/>
  <c r="H93" i="3"/>
  <c r="J93" i="3"/>
  <c r="D94" i="3"/>
  <c r="F94" i="3"/>
  <c r="H94" i="3"/>
  <c r="J94" i="3"/>
  <c r="D95" i="3"/>
  <c r="F95" i="3"/>
  <c r="H95" i="3"/>
  <c r="J95" i="3"/>
  <c r="D96" i="3"/>
  <c r="F96" i="3"/>
  <c r="H96" i="3"/>
  <c r="J96" i="3"/>
  <c r="D97" i="3"/>
  <c r="F97" i="3"/>
  <c r="H97" i="3"/>
  <c r="J97" i="3"/>
  <c r="D98" i="3"/>
  <c r="F98" i="3"/>
  <c r="H98" i="3"/>
  <c r="J98" i="3"/>
  <c r="D99" i="3"/>
  <c r="F99" i="3"/>
  <c r="H99" i="3"/>
  <c r="J99" i="3"/>
  <c r="D100" i="3"/>
  <c r="F100" i="3"/>
  <c r="H100" i="3"/>
  <c r="J100" i="3"/>
  <c r="D101" i="3"/>
  <c r="F101" i="3"/>
  <c r="H101" i="3"/>
  <c r="J101" i="3"/>
  <c r="D102" i="3"/>
  <c r="F102" i="3"/>
  <c r="H102" i="3"/>
  <c r="J102" i="3"/>
  <c r="D103" i="3"/>
  <c r="F103" i="3"/>
  <c r="H103" i="3"/>
  <c r="J103" i="3"/>
  <c r="D104" i="3"/>
  <c r="F104" i="3"/>
  <c r="H104" i="3"/>
  <c r="J104" i="3"/>
  <c r="D105" i="3"/>
  <c r="F105" i="3"/>
  <c r="H105" i="3"/>
  <c r="J105" i="3"/>
  <c r="D106" i="3"/>
  <c r="F106" i="3"/>
  <c r="H106" i="3"/>
  <c r="J106" i="3"/>
  <c r="D107" i="3"/>
  <c r="F107" i="3"/>
  <c r="H107" i="3"/>
  <c r="J107" i="3"/>
  <c r="D108" i="3"/>
  <c r="F108" i="3"/>
  <c r="H108" i="3"/>
  <c r="J108" i="3"/>
  <c r="D109" i="3"/>
  <c r="F109" i="3"/>
  <c r="H109" i="3"/>
  <c r="J109" i="3"/>
  <c r="D110" i="3"/>
  <c r="F110" i="3"/>
  <c r="H110" i="3"/>
  <c r="J110" i="3"/>
  <c r="D111" i="3"/>
  <c r="F111" i="3"/>
  <c r="H111" i="3"/>
  <c r="J111" i="3"/>
  <c r="D112" i="3"/>
  <c r="F112" i="3"/>
  <c r="H112" i="3"/>
  <c r="J112" i="3"/>
  <c r="D113" i="3"/>
  <c r="F113" i="3"/>
  <c r="H113" i="3"/>
  <c r="J113" i="3"/>
  <c r="D114" i="3"/>
  <c r="F114" i="3"/>
  <c r="H114" i="3"/>
  <c r="J114" i="3"/>
  <c r="D115" i="3"/>
  <c r="F115" i="3"/>
  <c r="H115" i="3"/>
  <c r="J115" i="3"/>
  <c r="D121" i="3"/>
  <c r="F121" i="3"/>
  <c r="H121" i="3"/>
  <c r="J121" i="3"/>
  <c r="D122" i="3"/>
  <c r="F122" i="3"/>
  <c r="H122" i="3"/>
  <c r="J122" i="3"/>
  <c r="D123" i="3"/>
  <c r="F123" i="3"/>
  <c r="H123" i="3"/>
  <c r="J123" i="3"/>
  <c r="D124" i="3"/>
  <c r="F124" i="3"/>
  <c r="H124" i="3"/>
  <c r="J124" i="3"/>
  <c r="D125" i="3"/>
  <c r="F125" i="3"/>
  <c r="H125" i="3"/>
  <c r="J125" i="3"/>
  <c r="D126" i="3"/>
  <c r="F126" i="3"/>
  <c r="H126" i="3"/>
  <c r="J126" i="3"/>
  <c r="D132" i="3"/>
  <c r="J132" i="3"/>
  <c r="D133" i="3"/>
  <c r="J133" i="3"/>
  <c r="D134" i="3"/>
  <c r="J134" i="3"/>
  <c r="D135" i="3"/>
  <c r="J135" i="3"/>
  <c r="D136" i="3"/>
  <c r="J136" i="3"/>
  <c r="D137" i="3"/>
  <c r="J137" i="3"/>
  <c r="D138" i="3"/>
  <c r="J138" i="3"/>
  <c r="D139" i="3"/>
  <c r="J139" i="3"/>
  <c r="D140" i="3"/>
  <c r="E140" i="3"/>
  <c r="F132" i="3" s="1"/>
  <c r="G140" i="3"/>
  <c r="H132" i="3" s="1"/>
  <c r="H140" i="3"/>
  <c r="J140" i="3"/>
  <c r="F61" i="3" l="1"/>
  <c r="F60" i="3"/>
  <c r="F58" i="3"/>
  <c r="F53" i="3"/>
  <c r="F52" i="3"/>
  <c r="F50" i="3"/>
  <c r="J61" i="3"/>
  <c r="J53" i="3"/>
  <c r="D60" i="3"/>
  <c r="D59" i="3"/>
  <c r="D58" i="3"/>
  <c r="D52" i="3"/>
  <c r="D51" i="3"/>
  <c r="D50" i="3"/>
  <c r="F140" i="3"/>
  <c r="H139" i="3"/>
  <c r="H138" i="3"/>
  <c r="H137" i="3"/>
  <c r="H136" i="3"/>
  <c r="H135" i="3"/>
  <c r="H134" i="3"/>
  <c r="H133" i="3"/>
  <c r="H60" i="3"/>
  <c r="H59" i="3"/>
  <c r="H58" i="3"/>
  <c r="H52" i="3"/>
  <c r="H51" i="3"/>
  <c r="H50" i="3"/>
  <c r="F139" i="3"/>
  <c r="F138" i="3"/>
  <c r="F137" i="3"/>
  <c r="F136" i="3"/>
  <c r="F135" i="3"/>
  <c r="F134" i="3"/>
  <c r="F133" i="3"/>
  <c r="D14" i="2"/>
  <c r="F14" i="2"/>
  <c r="H14" i="2"/>
  <c r="D15" i="2"/>
  <c r="F15" i="2"/>
  <c r="H15" i="2"/>
  <c r="D16" i="2"/>
  <c r="F16" i="2"/>
  <c r="H16" i="2"/>
  <c r="D17" i="2"/>
  <c r="F17" i="2"/>
  <c r="H17" i="2"/>
  <c r="D18" i="2"/>
  <c r="F18" i="2"/>
  <c r="H18" i="2"/>
  <c r="D19" i="2"/>
  <c r="F19" i="2"/>
  <c r="H19" i="2"/>
  <c r="D20" i="2"/>
  <c r="F20" i="2"/>
  <c r="H20" i="2"/>
  <c r="D21" i="2"/>
  <c r="F21" i="2"/>
  <c r="H21" i="2"/>
  <c r="D22" i="2"/>
  <c r="F22" i="2"/>
  <c r="H22" i="2"/>
  <c r="D23" i="2"/>
  <c r="F23" i="2"/>
  <c r="H23" i="2"/>
  <c r="D24" i="2"/>
  <c r="F24" i="2"/>
  <c r="H24" i="2"/>
  <c r="D25" i="2"/>
  <c r="F25" i="2"/>
  <c r="H25" i="2"/>
  <c r="D26" i="2"/>
  <c r="F26" i="2"/>
  <c r="H26" i="2"/>
  <c r="D27" i="2"/>
  <c r="F27" i="2"/>
  <c r="H27" i="2"/>
  <c r="D28" i="2"/>
  <c r="F28" i="2"/>
  <c r="D29" i="2"/>
  <c r="F29" i="2"/>
  <c r="H29" i="2"/>
  <c r="D30" i="2"/>
  <c r="F30" i="2"/>
  <c r="H30" i="2"/>
  <c r="D35" i="2"/>
  <c r="F35" i="2"/>
  <c r="H35" i="2"/>
  <c r="D36" i="2"/>
  <c r="F36" i="2"/>
  <c r="H36" i="2"/>
  <c r="D37" i="2"/>
  <c r="F37" i="2"/>
  <c r="H37" i="2"/>
  <c r="C46" i="2"/>
  <c r="D44" i="2" s="1"/>
  <c r="E46" i="2"/>
  <c r="F43" i="2" s="1"/>
  <c r="G46" i="2"/>
  <c r="H44" i="2" s="1"/>
  <c r="D51" i="2"/>
  <c r="F51" i="2"/>
  <c r="H51" i="2"/>
  <c r="D52" i="2"/>
  <c r="F52" i="2"/>
  <c r="H52" i="2"/>
  <c r="D53" i="2"/>
  <c r="F53" i="2"/>
  <c r="H53" i="2"/>
  <c r="D54" i="2"/>
  <c r="F54" i="2"/>
  <c r="H54" i="2"/>
  <c r="D60" i="2"/>
  <c r="D61" i="2"/>
  <c r="C62" i="2"/>
  <c r="D59" i="2" s="1"/>
  <c r="E62" i="2"/>
  <c r="F61" i="2" s="1"/>
  <c r="G62" i="2"/>
  <c r="H60" i="2" s="1"/>
  <c r="D68" i="2"/>
  <c r="F68" i="2"/>
  <c r="H68" i="2"/>
  <c r="D69" i="2"/>
  <c r="F69" i="2"/>
  <c r="H69" i="2"/>
  <c r="D70" i="2"/>
  <c r="F70" i="2"/>
  <c r="H70" i="2"/>
  <c r="D71" i="2"/>
  <c r="F71" i="2"/>
  <c r="H71" i="2"/>
  <c r="D72" i="2"/>
  <c r="F72" i="2"/>
  <c r="H72" i="2"/>
  <c r="D73" i="2"/>
  <c r="F73" i="2"/>
  <c r="H73" i="2"/>
  <c r="D74" i="2"/>
  <c r="F74" i="2"/>
  <c r="H74" i="2"/>
  <c r="D75" i="2"/>
  <c r="F75" i="2"/>
  <c r="H75" i="2"/>
  <c r="D76" i="2"/>
  <c r="F76" i="2"/>
  <c r="H76" i="2"/>
  <c r="D77" i="2"/>
  <c r="F77" i="2"/>
  <c r="H77" i="2"/>
  <c r="D78" i="2"/>
  <c r="F78" i="2"/>
  <c r="H78" i="2"/>
  <c r="D79" i="2"/>
  <c r="F79" i="2"/>
  <c r="H79" i="2"/>
  <c r="D80" i="2"/>
  <c r="F80" i="2"/>
  <c r="H80" i="2"/>
  <c r="D81" i="2"/>
  <c r="F81" i="2"/>
  <c r="H81" i="2"/>
  <c r="D82" i="2"/>
  <c r="F82" i="2"/>
  <c r="H82" i="2"/>
  <c r="D83" i="2"/>
  <c r="F83" i="2"/>
  <c r="H83" i="2"/>
  <c r="D84" i="2"/>
  <c r="F84" i="2"/>
  <c r="H84" i="2"/>
  <c r="D85" i="2"/>
  <c r="F85" i="2"/>
  <c r="H85" i="2"/>
  <c r="D86" i="2"/>
  <c r="F86" i="2"/>
  <c r="H86" i="2"/>
  <c r="D92" i="2"/>
  <c r="F92" i="2"/>
  <c r="H92" i="2"/>
  <c r="D93" i="2"/>
  <c r="F93" i="2"/>
  <c r="H93" i="2"/>
  <c r="D94" i="2"/>
  <c r="F94" i="2"/>
  <c r="H94" i="2"/>
  <c r="D95" i="2"/>
  <c r="F95" i="2"/>
  <c r="H95" i="2"/>
  <c r="D96" i="2"/>
  <c r="F96" i="2"/>
  <c r="H96" i="2"/>
  <c r="D97" i="2"/>
  <c r="F97" i="2"/>
  <c r="H97" i="2"/>
  <c r="D98" i="2"/>
  <c r="F98" i="2"/>
  <c r="H98" i="2"/>
  <c r="D99" i="2"/>
  <c r="F99" i="2"/>
  <c r="H99" i="2"/>
  <c r="D100" i="2"/>
  <c r="F100" i="2"/>
  <c r="H100" i="2"/>
  <c r="D101" i="2"/>
  <c r="F101" i="2"/>
  <c r="H101" i="2"/>
  <c r="D102" i="2"/>
  <c r="F102" i="2"/>
  <c r="H102" i="2"/>
  <c r="D103" i="2"/>
  <c r="F103" i="2"/>
  <c r="H103" i="2"/>
  <c r="D104" i="2"/>
  <c r="F104" i="2"/>
  <c r="H104" i="2"/>
  <c r="D105" i="2"/>
  <c r="F105" i="2"/>
  <c r="H105" i="2"/>
  <c r="D106" i="2"/>
  <c r="F106" i="2"/>
  <c r="H106" i="2"/>
  <c r="D107" i="2"/>
  <c r="F107" i="2"/>
  <c r="H107" i="2"/>
  <c r="D108" i="2"/>
  <c r="F108" i="2"/>
  <c r="H108" i="2"/>
  <c r="D109" i="2"/>
  <c r="F109" i="2"/>
  <c r="H109" i="2"/>
  <c r="D110" i="2"/>
  <c r="F110" i="2"/>
  <c r="H110" i="2"/>
  <c r="D111" i="2"/>
  <c r="F111" i="2"/>
  <c r="H111" i="2"/>
  <c r="D112" i="2"/>
  <c r="F112" i="2"/>
  <c r="H112" i="2"/>
  <c r="D113" i="2"/>
  <c r="F113" i="2"/>
  <c r="H113" i="2"/>
  <c r="D114" i="2"/>
  <c r="F114" i="2"/>
  <c r="H114" i="2"/>
  <c r="D115" i="2"/>
  <c r="F115" i="2"/>
  <c r="H115" i="2"/>
  <c r="D116" i="2"/>
  <c r="F116" i="2"/>
  <c r="H116" i="2"/>
  <c r="D122" i="2"/>
  <c r="H124" i="2"/>
  <c r="C128" i="2"/>
  <c r="D124" i="2" s="1"/>
  <c r="D128" i="2"/>
  <c r="E128" i="2"/>
  <c r="F123" i="2" s="1"/>
  <c r="G128" i="2"/>
  <c r="H122" i="2" s="1"/>
  <c r="D139" i="2"/>
  <c r="D141" i="2"/>
  <c r="C142" i="2"/>
  <c r="D134" i="2" s="1"/>
  <c r="E142" i="2"/>
  <c r="F137" i="2" s="1"/>
  <c r="G142" i="2"/>
  <c r="H136" i="2" s="1"/>
  <c r="D142" i="2" l="1"/>
  <c r="F126" i="2"/>
  <c r="H62" i="2"/>
  <c r="F124" i="2"/>
  <c r="H128" i="2"/>
  <c r="D62" i="2"/>
  <c r="H46" i="2"/>
  <c r="H142" i="2"/>
  <c r="F136" i="2"/>
  <c r="F138" i="2"/>
  <c r="D45" i="2"/>
  <c r="H139" i="2"/>
  <c r="H137" i="2"/>
  <c r="D135" i="2"/>
  <c r="F128" i="2"/>
  <c r="H127" i="2"/>
  <c r="H125" i="2"/>
  <c r="H123" i="2"/>
  <c r="H59" i="2"/>
  <c r="F140" i="2"/>
  <c r="F135" i="2"/>
  <c r="D126" i="2"/>
  <c r="F142" i="2"/>
  <c r="H141" i="2"/>
  <c r="F139" i="2"/>
  <c r="D137" i="2"/>
  <c r="F134" i="2"/>
  <c r="D127" i="2"/>
  <c r="D125" i="2"/>
  <c r="D123" i="2"/>
  <c r="F62" i="2"/>
  <c r="H61" i="2"/>
  <c r="D46" i="2"/>
  <c r="F44" i="2"/>
  <c r="D43" i="2"/>
  <c r="F141" i="2"/>
  <c r="D140" i="2"/>
  <c r="H138" i="2"/>
  <c r="D136" i="2"/>
  <c r="H134" i="2"/>
  <c r="H126" i="2"/>
  <c r="F125" i="2"/>
  <c r="F59" i="2"/>
  <c r="F46" i="2"/>
  <c r="F45" i="2"/>
  <c r="H135" i="2"/>
  <c r="F122" i="2"/>
  <c r="F60" i="2"/>
  <c r="H43" i="2"/>
  <c r="H140" i="2"/>
  <c r="D138" i="2"/>
  <c r="F127" i="2"/>
  <c r="D6" i="1"/>
  <c r="D7" i="1"/>
  <c r="D5" i="1"/>
  <c r="D96" i="1" l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7" i="1"/>
  <c r="D118" i="1"/>
  <c r="D116" i="1"/>
  <c r="D119" i="1"/>
  <c r="D95" i="1"/>
  <c r="C142" i="1" l="1"/>
  <c r="D139" i="1" s="1"/>
  <c r="C129" i="1"/>
  <c r="D127" i="1" s="1"/>
  <c r="D129" i="1" l="1"/>
  <c r="D137" i="1"/>
  <c r="D136" i="1"/>
  <c r="D142" i="1"/>
  <c r="D141" i="1"/>
  <c r="D126" i="1"/>
  <c r="D128" i="1"/>
  <c r="D124" i="1"/>
  <c r="D125" i="1"/>
  <c r="D140" i="1"/>
  <c r="D135" i="1"/>
  <c r="D134" i="1"/>
  <c r="D138" i="1"/>
  <c r="C53" i="1"/>
  <c r="D51" i="1" s="1"/>
  <c r="C60" i="1"/>
  <c r="C67" i="1" l="1"/>
  <c r="D65" i="1" s="1"/>
  <c r="D58" i="1"/>
  <c r="D59" i="1"/>
  <c r="D60" i="1"/>
  <c r="D57" i="1"/>
  <c r="D64" i="1" l="1"/>
  <c r="D67" i="1"/>
  <c r="D66" i="1"/>
  <c r="D50" i="1"/>
  <c r="D53" i="1"/>
</calcChain>
</file>

<file path=xl/sharedStrings.xml><?xml version="1.0" encoding="utf-8"?>
<sst xmlns="http://schemas.openxmlformats.org/spreadsheetml/2006/main" count="4195" uniqueCount="263">
  <si>
    <t>Options</t>
  </si>
  <si>
    <t>N</t>
  </si>
  <si>
    <t>%</t>
  </si>
  <si>
    <t>Grand Total</t>
  </si>
  <si>
    <t>Female</t>
  </si>
  <si>
    <t>Male</t>
  </si>
  <si>
    <t>18-44 years</t>
  </si>
  <si>
    <t>45 years or over</t>
  </si>
  <si>
    <t>I don't want to say</t>
  </si>
  <si>
    <t>Do you have a disability?</t>
  </si>
  <si>
    <t>No</t>
  </si>
  <si>
    <t>Yes</t>
  </si>
  <si>
    <t>Are you aware of the vaccination drive against corona/COVID 19 in India?</t>
  </si>
  <si>
    <t xml:space="preserve">Are people allowed to step out of their house to get vaccinated during a lockdown? </t>
  </si>
  <si>
    <t>Don't know</t>
  </si>
  <si>
    <t xml:space="preserve">Have you been vaccinated? </t>
  </si>
  <si>
    <t>Yes, but only the first dose</t>
  </si>
  <si>
    <t>Yes, I've had both doses</t>
  </si>
  <si>
    <t>Refused to answer</t>
  </si>
  <si>
    <t>What is your profession/job?</t>
  </si>
  <si>
    <t>House-wife</t>
  </si>
  <si>
    <t>Studying/student</t>
  </si>
  <si>
    <t>Construction worker</t>
  </si>
  <si>
    <t>Driver; auto rickshaw/taxi/private</t>
  </si>
  <si>
    <t>Factory worker</t>
  </si>
  <si>
    <t>Government employee - FRONT LINE; garbage collector/road sweeper/cleaner/revenue collector/armed forces/police</t>
  </si>
  <si>
    <t>Government employee - non-front line (desk/office, etc).</t>
  </si>
  <si>
    <t>Professional/office-based (non governmental)</t>
  </si>
  <si>
    <t>Restaurant worker/waiter/food industry.</t>
  </si>
  <si>
    <t>Retired</t>
  </si>
  <si>
    <t>Shop keeper/sales worker (retail - NOT food)</t>
  </si>
  <si>
    <t>Unemployed</t>
  </si>
  <si>
    <t>Private: House Cleaner/nanny/house cook/secuity guard/watchman/domestic worker</t>
  </si>
  <si>
    <t>Health worker; nurse/doctor/carer/pharmacy/lab technician etc.</t>
  </si>
  <si>
    <t>Volunteer/NGO front line worker.</t>
  </si>
  <si>
    <t>My second dose is not yet due.</t>
  </si>
  <si>
    <t>Why have you not taken the second dose of the vaccine yet? (multiple entry)</t>
  </si>
  <si>
    <t xml:space="preserve">Why have you not had the vaccine yet? (multiple entry) </t>
  </si>
  <si>
    <t>I have not had time to go for my second dose.</t>
  </si>
  <si>
    <t>I don’t have money to pay for my second dose.</t>
  </si>
  <si>
    <t>Side effects from the 1st dose were too much so I don’t want a second dose.</t>
  </si>
  <si>
    <t>I’m worried/my family are worried I’ll catch COVID-19 if I go out now.</t>
  </si>
  <si>
    <t>My family won’t let me have the second dose.</t>
  </si>
  <si>
    <t>I haven’t got transport available to take me/no one will take me.</t>
  </si>
  <si>
    <t>I’ve had COVID now so I don’t think I need the second dose.</t>
  </si>
  <si>
    <t>My community/work/middleman/corporator/other has not arranged for the second dose yet (if done as part of a joint drive for example)</t>
  </si>
  <si>
    <t>There have been no slots available to make an appointment</t>
  </si>
  <si>
    <t>I went to get the second dose, but the vaccine was not available when I went.</t>
  </si>
  <si>
    <t>I went to get the second dose, but could not because I was told that they need a minimum number of people to open the vaccine box and there were not enough people at that point.</t>
  </si>
  <si>
    <t>I went to get the second dose, but there were too many people at the hospital &amp; I could not wait that long</t>
  </si>
  <si>
    <t>I went to get the second dose, but the crowd was too much so I did not want to stay.</t>
  </si>
  <si>
    <t>I could not access my registration through any of the apps (COWIN/Arogya Setu/Umang)— they were not working.</t>
  </si>
  <si>
    <t>There have only been slots available in a hospital/vaccination centre far from my place of residence.</t>
  </si>
  <si>
    <t xml:space="preserve">Don’t know </t>
  </si>
  <si>
    <t>Please indicate your Gender</t>
  </si>
  <si>
    <t>Please indicate your Age</t>
  </si>
  <si>
    <t>Other</t>
  </si>
  <si>
    <t>My family won’t let me have the vaccine.</t>
  </si>
  <si>
    <t>My community/work/middleman/corporator/other has not arranged for the vaccine yet (if done as part of a joint drive for example)</t>
  </si>
  <si>
    <t>I do not have the relevant ID to register for the vaccine.</t>
  </si>
  <si>
    <t>I do not have a smart phone or laptop to register for vaccination.</t>
  </si>
  <si>
    <t>I have not been able to register through any of the apps (COWIN/Arogya Setu/Umang)  — they were not working.</t>
  </si>
  <si>
    <t>I went to get the first dose, but the vaccine was not available when I went.</t>
  </si>
  <si>
    <t>I went to get the first dose, but could not because I was told that they need a minimum number of people to open the vaccine box and there were not enough people at that point.</t>
  </si>
  <si>
    <t>I went to get the first dose, but there were too many people at the hospital &amp; I could not wait that long</t>
  </si>
  <si>
    <t>I went to get the first dose, but the crowd was too much so I did not want to stay.</t>
  </si>
  <si>
    <t>Don’t know</t>
  </si>
  <si>
    <t xml:space="preserve">I’m not high risk so letting others take theirs first </t>
  </si>
  <si>
    <t>I don’t believe in vaccines.</t>
  </si>
  <si>
    <t>I’ve had COVID so I don’t think I need the vaccine.</t>
  </si>
  <si>
    <t>I’m worried about the side effects of the vaccine.</t>
  </si>
  <si>
    <t xml:space="preserve">I don’t think COVID is serious/warrants a vaccine.  </t>
  </si>
  <si>
    <t xml:space="preserve">I’m worried/my family are worried I’ll catch COVID-19 if I go out now. </t>
  </si>
  <si>
    <t>I don’t have money to pay for my vaccine.</t>
  </si>
  <si>
    <t>I have not had time to register/go yet.</t>
  </si>
  <si>
    <t>Where did you take your vaccine shot(s)?</t>
  </si>
  <si>
    <t>A private hospital/institution</t>
  </si>
  <si>
    <t>A government hospital/institution</t>
  </si>
  <si>
    <t>How did you organise to take your vaccine?</t>
  </si>
  <si>
    <t>I/my family/friend registered me on an app (COWIN/Arogya Setu/Umang) and booked my slot.</t>
  </si>
  <si>
    <t xml:space="preserve">I just visited the hospital/vaccination centre WITHOUT an appointment. </t>
  </si>
  <si>
    <t>My area corporator/MLA/MP arranged for the vaccination.</t>
  </si>
  <si>
    <t>My employer arranged for my vaccination.</t>
  </si>
  <si>
    <t>Note: This question was asked to those who selected option 1 (YES,  BUT ONLY THE FIRST DOSE) in Q15</t>
  </si>
  <si>
    <t>Note: This question was asked to those who selected option 2 (NO) in Q15</t>
  </si>
  <si>
    <t>Note: This question was asked to those who selected options 1, 2 (YES,  BUT ONLY THE FIRST DOSE AND YES, I'VE HAD BOTH THE DOSES) in Q15</t>
  </si>
  <si>
    <t>Refused</t>
  </si>
  <si>
    <t xml:space="preserve">Don't know </t>
  </si>
  <si>
    <t xml:space="preserve">No </t>
  </si>
  <si>
    <t xml:space="preserve">Yes </t>
  </si>
  <si>
    <t>&lt;1%</t>
  </si>
  <si>
    <t xml:space="preserve">I have registered myself and waiting for my term </t>
  </si>
  <si>
    <t>My local area leader arranged for the vaccination.</t>
  </si>
  <si>
    <t xml:space="preserve">Not aware of the vaccination drive </t>
  </si>
  <si>
    <t>Note: In this table added 7 responses who told they not aware of the vaccination drive in Q13</t>
  </si>
  <si>
    <t>Vaccine Survey - Mumbai (Frequency tables)</t>
  </si>
  <si>
    <t xml:space="preserve">Household Type distribution </t>
  </si>
  <si>
    <t>HT 1 - Self Built Housing/Shack</t>
  </si>
  <si>
    <t>HT 2 - Notified Slum</t>
  </si>
  <si>
    <t>I just visited the hospital/vaccination centre WITHOUT an appointment.</t>
  </si>
  <si>
    <t xml:space="preserve">Covid Care center </t>
  </si>
  <si>
    <t>My second dose is not yet due</t>
  </si>
  <si>
    <t>Please indicate your age</t>
  </si>
  <si>
    <t>Vaccine Survey - Mumbai (Crosstabs - Gender)</t>
  </si>
  <si>
    <t>Vaccine Survey - Mumbai (Crosstabs - Age)</t>
  </si>
  <si>
    <t>I have registered myself and waiting for my term</t>
  </si>
  <si>
    <t>Vaccine Survey - Mumbai (Crosstabs - HTs)</t>
  </si>
  <si>
    <t>Mumbai</t>
  </si>
  <si>
    <t>Iâ€™ve had COVID so I donâ€™t think I need the vaccine</t>
  </si>
  <si>
    <t xml:space="preserve">Working Place  - Company </t>
  </si>
  <si>
    <t>I went to get the first dose, but the vaccine was not available when I went</t>
  </si>
  <si>
    <t xml:space="preserve">There have been no slots available to make an appointment </t>
  </si>
  <si>
    <t xml:space="preserve">I went to get the first dose, but the vaccine was not available when I went </t>
  </si>
  <si>
    <t>I'm worried about the side effects of the vaccine</t>
  </si>
  <si>
    <t>Logistic Arrangement</t>
  </si>
  <si>
    <t xml:space="preserve">Medical Representative </t>
  </si>
  <si>
    <t xml:space="preserve">Supervisor </t>
  </si>
  <si>
    <t xml:space="preserve">I have not had time to register/go yet. </t>
  </si>
  <si>
    <t xml:space="preserve">Helper </t>
  </si>
  <si>
    <t xml:space="preserve">Taxi Driver </t>
  </si>
  <si>
    <t xml:space="preserve">Electrician </t>
  </si>
  <si>
    <t xml:space="preserve">Pushcart vegetable vender </t>
  </si>
  <si>
    <t>Side effects from the 1st dose were too much so I donâ€™t want a second dose.</t>
  </si>
  <si>
    <t xml:space="preserve">Surgical Distributor </t>
  </si>
  <si>
    <t>There have only been slots available in a hospital/vaccination centre far from my place of residence</t>
  </si>
  <si>
    <t>Working in Shipping department</t>
  </si>
  <si>
    <t xml:space="preserve">Labour work </t>
  </si>
  <si>
    <t xml:space="preserve">TT Driver </t>
  </si>
  <si>
    <t xml:space="preserve">Driver </t>
  </si>
  <si>
    <t xml:space="preserve">labour </t>
  </si>
  <si>
    <t xml:space="preserve">office executive </t>
  </si>
  <si>
    <t xml:space="preserve">after getting 1st dose i went to hospital they told me time has increased to get 2nd dose so still waiting </t>
  </si>
  <si>
    <t xml:space="preserve"> I’ve had COVID now so I don’t think I need the second dose</t>
  </si>
  <si>
    <t xml:space="preserve">Hardware shop </t>
  </si>
  <si>
    <t xml:space="preserve">Private Lawyer </t>
  </si>
  <si>
    <t xml:space="preserve">Taxi </t>
  </si>
  <si>
    <t xml:space="preserve">tiles work </t>
  </si>
  <si>
    <t xml:space="preserve">Other: Organized by Govt </t>
  </si>
  <si>
    <t>Taxi Driver</t>
  </si>
  <si>
    <t xml:space="preserve">Admin Executive </t>
  </si>
  <si>
    <t xml:space="preserve">Running Own Real Estate Agency </t>
  </si>
  <si>
    <t xml:space="preserve">IT Work </t>
  </si>
  <si>
    <t xml:space="preserve">office assistant </t>
  </si>
  <si>
    <t xml:space="preserve"> </t>
  </si>
  <si>
    <t xml:space="preserve">Centering Work </t>
  </si>
  <si>
    <t xml:space="preserve">Labour </t>
  </si>
  <si>
    <t xml:space="preserve">Elevator operator </t>
  </si>
  <si>
    <t>Petty Shop Business</t>
  </si>
  <si>
    <t>Other: Community Camp</t>
  </si>
  <si>
    <t>Auto</t>
  </si>
  <si>
    <t xml:space="preserve">Photographer </t>
  </si>
  <si>
    <t>I do not have the relevant ID to register for the vaccine</t>
  </si>
  <si>
    <t>I went to get the first dose, but the crowd was too much so I did not want to stay</t>
  </si>
  <si>
    <t xml:space="preserve">Dry Clean work </t>
  </si>
  <si>
    <t xml:space="preserve">Food Delivery </t>
  </si>
  <si>
    <t xml:space="preserve">Bank Employee </t>
  </si>
  <si>
    <t xml:space="preserve">Office executive </t>
  </si>
  <si>
    <t xml:space="preserve">Auto Deriver </t>
  </si>
  <si>
    <t xml:space="preserve">Back Office </t>
  </si>
  <si>
    <t xml:space="preserve">Office assistance </t>
  </si>
  <si>
    <t xml:space="preserve">Office Executive </t>
  </si>
  <si>
    <t xml:space="preserve">Auto Driver </t>
  </si>
  <si>
    <t>Auto Driver</t>
  </si>
  <si>
    <t xml:space="preserve">working in Dominos </t>
  </si>
  <si>
    <t xml:space="preserve">Labour worker </t>
  </si>
  <si>
    <t>vegetable vender</t>
  </si>
  <si>
    <t xml:space="preserve">Milk shop </t>
  </si>
  <si>
    <t>Labour work</t>
  </si>
  <si>
    <t xml:space="preserve">Internet Services </t>
  </si>
  <si>
    <t>Running petty shop</t>
  </si>
  <si>
    <t xml:space="preserve">Manger </t>
  </si>
  <si>
    <t xml:space="preserve">Carpenter (Wood work) </t>
  </si>
  <si>
    <t>Business</t>
  </si>
  <si>
    <t xml:space="preserve">Office assistant </t>
  </si>
  <si>
    <t>I have not been able to register through any of the apps (COWIN/Arogya Setu/Umang) â€“ they were not working</t>
  </si>
  <si>
    <t>Helper</t>
  </si>
  <si>
    <t>Press Reporter</t>
  </si>
  <si>
    <t xml:space="preserve">Executive-Information Technology </t>
  </si>
  <si>
    <t xml:space="preserve">Other: Municipality office </t>
  </si>
  <si>
    <t xml:space="preserve">Labor </t>
  </si>
  <si>
    <t>due to some health (legs are injured) problem i didn't gone so</t>
  </si>
  <si>
    <t>Shope</t>
  </si>
  <si>
    <t xml:space="preserve">Other: Govt representative came to my locality and provided service </t>
  </si>
  <si>
    <t>peon in hospital</t>
  </si>
  <si>
    <t xml:space="preserve">Online Business </t>
  </si>
  <si>
    <t xml:space="preserve">JCB Vehicle driver </t>
  </si>
  <si>
    <t xml:space="preserve">Other: I am a government employee and through the our department we went to govt hospital to get vaccine </t>
  </si>
  <si>
    <t xml:space="preserve">Dentist Doctor </t>
  </si>
  <si>
    <t>HH Type</t>
  </si>
  <si>
    <t>Confirm city</t>
  </si>
  <si>
    <t>ID (interviewee - from spreadsheet)</t>
  </si>
  <si>
    <t>Please indicate your gender. Tick 1 box.</t>
  </si>
  <si>
    <t>Please indicate your age. Tick 1 box.</t>
  </si>
  <si>
    <t>What is your profession/job? Tick ONE box.</t>
  </si>
  <si>
    <t>Write job/occupation for reference.</t>
  </si>
  <si>
    <t>Do you have a disability? Tick ONE box.</t>
  </si>
  <si>
    <t>Why have you not taken the second dose of the vaccine yet? (multiple entry)_1_My second dose is not yet due.</t>
  </si>
  <si>
    <t>Why have you not taken the second dose of the vaccine yet? (multiple entry)_2_Side effects from the 1st dose were too much so I don’t want a second dose.</t>
  </si>
  <si>
    <t>Why have you not taken the second dose of the vaccine yet? (multiple entry)_3_I have not had time to go for my second dose.</t>
  </si>
  <si>
    <t>Why have you not taken the second dose of the vaccine yet? (multiple entry)_4_I’m worried/my family are worried I’ll catch COVID-19 if I go out now.</t>
  </si>
  <si>
    <t>Why have you not taken the second dose of the vaccine yet? (multiple entry)_5_I don’t have money to pay for my second dose.</t>
  </si>
  <si>
    <t xml:space="preserve">Why have you not taken the second dose of the vaccine yet? (multiple entry)_6_My family won’t let me have the second dose. </t>
  </si>
  <si>
    <t>Why have you not taken the second dose of the vaccine yet? (multiple entry)_7_I haven’t got transport available to take me/no one will take me.</t>
  </si>
  <si>
    <t>Why have you not taken the second dose of the vaccine yet? (multiple entry)_8_I’ve had COVID now so I don’t think I need the second dose.</t>
  </si>
  <si>
    <t>Why have you not taken the second dose of the vaccine yet? (multiple entry)_9_My community/work/middleman/corporator/other has not arranged for the second dose yet (if done as part of a joint drive for example)</t>
  </si>
  <si>
    <t xml:space="preserve">Why have you not taken the second dose of the vaccine yet? (multiple entry)_10_I could not access my registration through any of the apps (COWIN/Arogya Setu/Umang) – they were not working. </t>
  </si>
  <si>
    <t>Why have you not taken the second dose of the vaccine yet? (multiple entry)_11_There have been no slots available to make an appointment</t>
  </si>
  <si>
    <t>Why have you not taken the second dose of the vaccine yet? (multiple entry)_12_There have only been slots available in a hospital/vaccination centre far from my place of residence.</t>
  </si>
  <si>
    <t>Why have you not taken the second dose of the vaccine yet? (multiple entry)_13_I went to get the second dose, but the vaccine was not available when I went.</t>
  </si>
  <si>
    <t>Why have you not taken the second dose of the vaccine yet? (multiple entry)_14_I went to get the second dose, but could not because I was told that they need a minimum number of people to open the vaccine box and there were not enough people at that point.</t>
  </si>
  <si>
    <t xml:space="preserve">Why have you not taken the second dose of the vaccine yet? (multiple entry)_15_I went to get the second dose, but there were too many people at the hospital &amp; I could not wait that long </t>
  </si>
  <si>
    <t>Why have you not taken the second dose of the vaccine yet? (multiple entry)_16_I went to get the second dose, but the crowd was too much so I did not want to stay.</t>
  </si>
  <si>
    <t>Why have you not taken the second dose of the vaccine yet? (multiple entry)_17_Don’t know.</t>
  </si>
  <si>
    <t xml:space="preserve">Why have you not taken the second dose of the vaccine yet? (multiple entry)_18_Refused to answer. </t>
  </si>
  <si>
    <t>Why have you not taken the second dose of the vaccine yet? (multiple entry)_19_Other</t>
  </si>
  <si>
    <t>Why have you not had the vaccine yet? (multiple entry)_1 _I’m not high risk so letting others take theirs first</t>
  </si>
  <si>
    <t xml:space="preserve">Why have you not had the vaccine yet? (multiple entry)_2_I don’t believe in vaccines. </t>
  </si>
  <si>
    <t xml:space="preserve">Why have you not had the vaccine yet? (multiple entry)_3_I don’t think COVID is serious/warrants a vaccine. </t>
  </si>
  <si>
    <t>Why have you not had the vaccine yet? (multiple entry)_4_I’ve had COVID so I don’t think I need the vaccine.</t>
  </si>
  <si>
    <t xml:space="preserve">Why have you not had the vaccine yet? (multiple entry)_5_I’m worried about the side effects of the vaccine. </t>
  </si>
  <si>
    <t>Why have you not had the vaccine yet? (multiple entry)_6_I have not had time to register/go yet.</t>
  </si>
  <si>
    <t xml:space="preserve">Why have you not had the vaccine yet? (multiple entry)_7_I’m worried/my family are worried I’ll catch COVID-19 if I go out now. </t>
  </si>
  <si>
    <t xml:space="preserve">Why have you not had the vaccine yet? (multiple entry)_8_I don’t have money to pay for my vaccine. </t>
  </si>
  <si>
    <t xml:space="preserve">Why have you not had the vaccine yet? (multiple entry)_9_My family won’t let me have the vaccine.  </t>
  </si>
  <si>
    <t>Why have you not had the vaccine yet? (multiple entry)_10_I haven’t got transport available to take me/no one will take me.</t>
  </si>
  <si>
    <t>Why have you not had the vaccine yet? (multiple entry)_11_My community/work/middleman/corporator/other has not arranged for the vaccine yet (if done as part of a joint drive for example)</t>
  </si>
  <si>
    <t xml:space="preserve">Why have you not had the vaccine yet? (multiple entry)_12_I do not have the relevant ID to register for the vaccine. </t>
  </si>
  <si>
    <t xml:space="preserve">Why have you not had the vaccine yet? (multiple entry)_13_I do not have a smart phone or laptop to register for vaccination. </t>
  </si>
  <si>
    <t xml:space="preserve">Why have you not had the vaccine yet? (multiple entry)_14_I have not been able to register through any of the apps (COWIN/Arogya Setu/Umang) – they were not working. </t>
  </si>
  <si>
    <t>Why have you not had the vaccine yet? (multiple entry)_15_There have been no slots available to make an appointment</t>
  </si>
  <si>
    <t>Why have you not had the vaccine yet? (multiple entry)_16_There have only been slots available in a hospital/vaccination centre far from my place of residence.</t>
  </si>
  <si>
    <t>Why have you not had the vaccine yet? (multiple entry)_17_I went to get the first dose, but the vaccine was not available when I went.</t>
  </si>
  <si>
    <t>Why have you not had the vaccine yet? (multiple entry)_18_I went to get the first dose, but could not because I was told that they need a minimum number of people to open the vaccine box and there were not enough people at that point.</t>
  </si>
  <si>
    <t xml:space="preserve">Why have you not had the vaccine yet? (multiple entry)_19_I went to get the first dose, but there were too many people at the hospital &amp; I could not wait that long </t>
  </si>
  <si>
    <t>Why have you not had the vaccine yet? (multiple entry)_20_I went to get the first dose, but the crowd was too much so I did not want to stay.</t>
  </si>
  <si>
    <t>Why have you not had the vaccine yet? (multiple entry)_22_Don't know</t>
  </si>
  <si>
    <t>Why have you not had the vaccine yet? (multiple entry)_23_Refused to answer.</t>
  </si>
  <si>
    <t>Why have you not had the vaccine yet? (multiple entry)_24_Other</t>
  </si>
  <si>
    <t>Where did you take your vaccine shot(s)? Tick ONE box.</t>
  </si>
  <si>
    <t>My age is below 45 years</t>
  </si>
  <si>
    <t xml:space="preserve">I am A HIV positive, So I didn't taken </t>
  </si>
  <si>
    <t xml:space="preserve">My Daughter is hospitalized so still I didn't registered my to vaccination drive </t>
  </si>
  <si>
    <t xml:space="preserve">Now i am in my native place and I don't have time to take vaccine once i go back to city ill get </t>
  </si>
  <si>
    <t xml:space="preserve">Through the my company i got registration and waiting for my term </t>
  </si>
  <si>
    <t xml:space="preserve">Due to Major operation i didn't get the vaccine </t>
  </si>
  <si>
    <t xml:space="preserve">we met with accident and my family members are hospitalized so still I didn't taken vaccine </t>
  </si>
  <si>
    <t xml:space="preserve">I am pregnant women so i didn't taken the vaccine </t>
  </si>
  <si>
    <t xml:space="preserve">Vaccine is not distributed to our neighborhood </t>
  </si>
  <si>
    <t xml:space="preserve">I am pregnant women so my doctor instructed me to hold </t>
  </si>
  <si>
    <t xml:space="preserve">I am getting my vaccine through my company in upcoming 3days </t>
  </si>
  <si>
    <t xml:space="preserve">Now my company has providing the vaccine for me.  </t>
  </si>
  <si>
    <t xml:space="preserve">I have some health issues so i have not taken vaccine </t>
  </si>
  <si>
    <t xml:space="preserve">Asha worker came to her home and taken information about family members but after that they didn't provide any information about vaccine schedule </t>
  </si>
  <si>
    <t>I am getting vaccine through the my company in coming days so i am not worried</t>
  </si>
  <si>
    <t xml:space="preserve">Due to some family problems I went to out of station so still i didn't registered myself </t>
  </si>
  <si>
    <t xml:space="preserve">I am out of station so still i haven't registered </t>
  </si>
  <si>
    <t xml:space="preserve">June 21st also i have visited to BMC Covid care center and staff told me that 30 years and above people are eligible below &lt;30 people have to wait for vaccine so still I didn't get </t>
  </si>
  <si>
    <t>I’m not high risk so letting others take theirs first</t>
  </si>
  <si>
    <t xml:space="preserve">I don’t believe in vaccines. </t>
  </si>
  <si>
    <t xml:space="preserve">I don’t have money to pay for my vaccine. </t>
  </si>
  <si>
    <t xml:space="preserve">My family won’t let me have the vaccine. </t>
  </si>
  <si>
    <t xml:space="preserve">Why have you not had the vaccine yet? (multiple entry)_22_I have registered myself and waiting for my term </t>
  </si>
  <si>
    <t xml:space="preserve">Why have you not had the vaccine yet? (multiple entry)_21_ Not aware of the vaccination drive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</si>
</sst>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9" fontId="0" fillId="0" borderId="1" xfId="0" applyNumberFormat="1" applyBorder="1" applyAlignment="1">
      <alignment horizontal="right"/>
    </xf>
    <xf numFmtId="9" fontId="2" fillId="2" borderId="1" xfId="0" applyNumberFormat="1" applyFont="1" applyFill="1" applyBorder="1" applyAlignment="1">
      <alignment horizontal="right"/>
    </xf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9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NumberFormat="1" applyBorder="1"/>
    <xf numFmtId="0" fontId="0" fillId="0" borderId="0" xfId="0" applyBorder="1" applyAlignment="1">
      <alignment horizontal="right"/>
    </xf>
    <xf numFmtId="9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2" borderId="1" xfId="0" applyNumberFormat="1" applyFont="1" applyFill="1" applyBorder="1"/>
    <xf numFmtId="9" fontId="0" fillId="0" borderId="1" xfId="0" applyNumberFormat="1" applyBorder="1"/>
    <xf numFmtId="9" fontId="2" fillId="2" borderId="1" xfId="0" applyNumberFormat="1" applyFont="1" applyFill="1" applyBorder="1"/>
    <xf numFmtId="0" fontId="0" fillId="0" borderId="1" xfId="0" applyFill="1" applyBorder="1"/>
    <xf numFmtId="0" fontId="0" fillId="0" borderId="2" xfId="0" applyBorder="1"/>
    <xf numFmtId="0" fontId="0" fillId="0" borderId="0" xfId="0" applyFill="1" applyBorder="1" applyAlignment="1">
      <alignment horizontal="left"/>
    </xf>
    <xf numFmtId="0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0" xfId="0" applyFont="1" applyBorder="1" applyAlignment="1">
      <alignment horizontal="left" vertical="center" wrapText="1"/>
    </xf>
    <xf numFmtId="9" fontId="2" fillId="3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9" fontId="0" fillId="3" borderId="1" xfId="1" applyFont="1" applyFill="1" applyBorder="1" applyAlignment="1">
      <alignment horizontal="right"/>
    </xf>
    <xf numFmtId="9" fontId="2" fillId="2" borderId="1" xfId="1" applyFont="1" applyFill="1" applyBorder="1" applyAlignment="1">
      <alignment horizontal="right"/>
    </xf>
    <xf numFmtId="9" fontId="0" fillId="0" borderId="1" xfId="1" applyFont="1" applyBorder="1"/>
    <xf numFmtId="9" fontId="0" fillId="0" borderId="0" xfId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9" fontId="1" fillId="0" borderId="1" xfId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1" xfId="0" applyNumberFormat="1" applyBorder="1" applyAlignment="1"/>
    <xf numFmtId="0" fontId="0" fillId="0" borderId="1" xfId="0" applyBorder="1" applyAlignment="1"/>
    <xf numFmtId="9" fontId="0" fillId="0" borderId="1" xfId="1" applyFont="1" applyBorder="1" applyAlignment="1"/>
    <xf numFmtId="0" fontId="0" fillId="0" borderId="2" xfId="0" applyBorder="1" applyAlignment="1">
      <alignment horizontal="left"/>
    </xf>
    <xf numFmtId="0" fontId="0" fillId="0" borderId="1" xfId="0" applyNumberFormat="1" applyBorder="1" applyAlignment="1"/>
    <xf numFmtId="0" fontId="0" fillId="0" borderId="2" xfId="0" applyBorder="1" applyAlignment="1">
      <alignment horizontal="left" wrapText="1"/>
    </xf>
    <xf numFmtId="9" fontId="0" fillId="0" borderId="1" xfId="0" applyNumberFormat="1" applyFill="1" applyBorder="1" applyAlignment="1"/>
    <xf numFmtId="0" fontId="0" fillId="0" borderId="1" xfId="0" applyNumberFormat="1" applyFill="1" applyBorder="1" applyAlignment="1"/>
    <xf numFmtId="9" fontId="2" fillId="3" borderId="1" xfId="1" applyFont="1" applyFill="1" applyBorder="1"/>
    <xf numFmtId="9" fontId="2" fillId="3" borderId="1" xfId="0" applyNumberFormat="1" applyFont="1" applyFill="1" applyBorder="1" applyAlignment="1">
      <alignment horizontal="right"/>
    </xf>
    <xf numFmtId="9" fontId="2" fillId="3" borderId="1" xfId="1" applyFont="1" applyFill="1" applyBorder="1" applyAlignment="1"/>
    <xf numFmtId="0" fontId="2" fillId="2" borderId="1" xfId="0" applyFont="1" applyFill="1" applyBorder="1" applyAlignment="1"/>
    <xf numFmtId="0" fontId="0" fillId="0" borderId="1" xfId="0" applyNumberFormat="1" applyFill="1" applyBorder="1"/>
    <xf numFmtId="9" fontId="2" fillId="4" borderId="1" xfId="1" applyFont="1" applyFill="1" applyBorder="1" applyAlignment="1">
      <alignment horizontal="center"/>
    </xf>
    <xf numFmtId="0" fontId="2" fillId="5" borderId="1" xfId="0" applyNumberFormat="1" applyFont="1" applyFill="1" applyBorder="1"/>
    <xf numFmtId="9" fontId="2" fillId="4" borderId="1" xfId="1" applyFont="1" applyFill="1" applyBorder="1"/>
    <xf numFmtId="9" fontId="0" fillId="0" borderId="1" xfId="1" applyFont="1" applyBorder="1" applyAlignment="1">
      <alignment horizontal="center"/>
    </xf>
    <xf numFmtId="9" fontId="2" fillId="4" borderId="1" xfId="1" applyFont="1" applyFill="1" applyBorder="1" applyAlignment="1">
      <alignment horizontal="right"/>
    </xf>
    <xf numFmtId="0" fontId="2" fillId="5" borderId="1" xfId="0" applyNumberFormat="1" applyFont="1" applyFill="1" applyBorder="1" applyAlignment="1">
      <alignment horizontal="right"/>
    </xf>
    <xf numFmtId="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9" fontId="0" fillId="0" borderId="0" xfId="1" applyFont="1"/>
    <xf numFmtId="9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9" fontId="1" fillId="0" borderId="1" xfId="1" applyFon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9" fontId="2" fillId="4" borderId="1" xfId="0" applyNumberFormat="1" applyFont="1" applyFill="1" applyBorder="1" applyAlignment="1">
      <alignment horizontal="right"/>
    </xf>
    <xf numFmtId="9" fontId="0" fillId="0" borderId="1" xfId="1" applyFont="1" applyFill="1" applyBorder="1" applyAlignment="1">
      <alignment horizontal="right"/>
    </xf>
    <xf numFmtId="9" fontId="0" fillId="4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9" fontId="0" fillId="0" borderId="0" xfId="0" applyNumberFormat="1"/>
    <xf numFmtId="9" fontId="0" fillId="0" borderId="1" xfId="0" applyNumberFormat="1" applyFont="1" applyFill="1" applyBorder="1" applyAlignment="1">
      <alignment horizontal="right"/>
    </xf>
    <xf numFmtId="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9" fontId="1" fillId="0" borderId="1" xfId="1" applyFont="1" applyBorder="1" applyAlignment="1">
      <alignment horizontal="right"/>
    </xf>
    <xf numFmtId="0" fontId="2" fillId="4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01"/>
  <sheetViews>
    <sheetView tabSelected="1" zoomScaleNormal="100" workbookViewId="0">
      <selection activeCell="D7" sqref="D7"/>
    </sheetView>
  </sheetViews>
  <sheetFormatPr defaultColWidth="17.109375" defaultRowHeight="14.4" x14ac:dyDescent="0.3"/>
  <cols>
    <col min="1" max="1" width="17.109375" style="13"/>
    <col min="3" max="3" width="26.109375" bestFit="1" customWidth="1"/>
    <col min="6" max="6" width="46.6640625" customWidth="1"/>
    <col min="7" max="7" width="13" customWidth="1"/>
    <col min="10" max="10" width="20" customWidth="1"/>
    <col min="12" max="19" width="23.109375" customWidth="1"/>
    <col min="20" max="20" width="28.5546875" customWidth="1"/>
    <col min="21" max="21" width="28" customWidth="1"/>
    <col min="22" max="24" width="23.109375" customWidth="1"/>
    <col min="25" max="25" width="33.6640625" customWidth="1"/>
    <col min="26" max="30" width="23.109375" customWidth="1"/>
    <col min="31" max="31" width="57.88671875" customWidth="1"/>
    <col min="32" max="40" width="23.109375" customWidth="1"/>
    <col min="41" max="41" width="31.88671875" customWidth="1"/>
    <col min="42" max="43" width="23.109375" customWidth="1"/>
    <col min="44" max="44" width="25.109375" customWidth="1"/>
    <col min="45" max="47" width="23.109375" customWidth="1"/>
    <col min="48" max="48" width="32.5546875" customWidth="1"/>
    <col min="49" max="54" width="23.109375" customWidth="1"/>
    <col min="55" max="55" width="48.88671875" customWidth="1"/>
    <col min="56" max="56" width="23.109375" customWidth="1"/>
  </cols>
  <sheetData>
    <row r="1" spans="1:57" s="94" customFormat="1" ht="27" customHeight="1" x14ac:dyDescent="0.3">
      <c r="A1" s="91" t="s">
        <v>190</v>
      </c>
      <c r="B1" s="90" t="s">
        <v>189</v>
      </c>
      <c r="C1" s="90" t="s">
        <v>188</v>
      </c>
      <c r="D1" s="90" t="s">
        <v>191</v>
      </c>
      <c r="E1" s="90" t="s">
        <v>192</v>
      </c>
      <c r="F1" s="90" t="s">
        <v>193</v>
      </c>
      <c r="G1" s="90" t="s">
        <v>194</v>
      </c>
      <c r="H1" s="90" t="s">
        <v>195</v>
      </c>
      <c r="I1" s="90" t="s">
        <v>12</v>
      </c>
      <c r="J1" s="90" t="s">
        <v>13</v>
      </c>
      <c r="K1" s="90" t="s">
        <v>15</v>
      </c>
      <c r="L1" s="92" t="s">
        <v>196</v>
      </c>
      <c r="M1" s="92" t="s">
        <v>197</v>
      </c>
      <c r="N1" s="92" t="s">
        <v>198</v>
      </c>
      <c r="O1" s="92" t="s">
        <v>199</v>
      </c>
      <c r="P1" s="92" t="s">
        <v>200</v>
      </c>
      <c r="Q1" s="92" t="s">
        <v>201</v>
      </c>
      <c r="R1" s="92" t="s">
        <v>202</v>
      </c>
      <c r="S1" s="92" t="s">
        <v>203</v>
      </c>
      <c r="T1" s="92" t="s">
        <v>204</v>
      </c>
      <c r="U1" s="92" t="s">
        <v>205</v>
      </c>
      <c r="V1" s="92" t="s">
        <v>206</v>
      </c>
      <c r="W1" s="90" t="s">
        <v>207</v>
      </c>
      <c r="X1" s="90" t="s">
        <v>208</v>
      </c>
      <c r="Y1" s="92" t="s">
        <v>209</v>
      </c>
      <c r="Z1" s="92" t="s">
        <v>210</v>
      </c>
      <c r="AA1" s="92" t="s">
        <v>211</v>
      </c>
      <c r="AB1" s="92" t="s">
        <v>212</v>
      </c>
      <c r="AC1" s="92" t="s">
        <v>213</v>
      </c>
      <c r="AD1" s="92" t="s">
        <v>214</v>
      </c>
      <c r="AE1" s="92" t="s">
        <v>215</v>
      </c>
      <c r="AF1" s="92" t="s">
        <v>216</v>
      </c>
      <c r="AG1" s="92" t="s">
        <v>217</v>
      </c>
      <c r="AH1" s="92" t="s">
        <v>218</v>
      </c>
      <c r="AI1" s="92" t="s">
        <v>219</v>
      </c>
      <c r="AJ1" s="92" t="s">
        <v>220</v>
      </c>
      <c r="AK1" s="92" t="s">
        <v>221</v>
      </c>
      <c r="AL1" s="92" t="s">
        <v>222</v>
      </c>
      <c r="AM1" s="92" t="s">
        <v>223</v>
      </c>
      <c r="AN1" s="92" t="s">
        <v>224</v>
      </c>
      <c r="AO1" s="92" t="s">
        <v>225</v>
      </c>
      <c r="AP1" s="92" t="s">
        <v>226</v>
      </c>
      <c r="AQ1" s="92" t="s">
        <v>227</v>
      </c>
      <c r="AR1" s="92" t="s">
        <v>228</v>
      </c>
      <c r="AS1" s="92" t="s">
        <v>229</v>
      </c>
      <c r="AT1" s="92" t="s">
        <v>230</v>
      </c>
      <c r="AU1" s="92" t="s">
        <v>231</v>
      </c>
      <c r="AV1" s="92" t="s">
        <v>232</v>
      </c>
      <c r="AW1" s="92" t="s">
        <v>233</v>
      </c>
      <c r="AX1" s="92" t="s">
        <v>234</v>
      </c>
      <c r="AY1" s="93" t="s">
        <v>262</v>
      </c>
      <c r="AZ1" s="93" t="s">
        <v>261</v>
      </c>
      <c r="BA1" s="93" t="s">
        <v>235</v>
      </c>
      <c r="BB1" s="93" t="s">
        <v>236</v>
      </c>
      <c r="BC1" s="93" t="s">
        <v>237</v>
      </c>
      <c r="BD1" s="90" t="s">
        <v>238</v>
      </c>
      <c r="BE1" s="92" t="s">
        <v>78</v>
      </c>
    </row>
    <row r="2" spans="1:57" x14ac:dyDescent="0.3">
      <c r="A2" s="85">
        <v>431</v>
      </c>
      <c r="B2" s="84" t="s">
        <v>107</v>
      </c>
      <c r="C2" s="84" t="s">
        <v>97</v>
      </c>
      <c r="D2" s="84" t="s">
        <v>5</v>
      </c>
      <c r="E2" s="84" t="s">
        <v>6</v>
      </c>
      <c r="F2" s="84" t="s">
        <v>25</v>
      </c>
      <c r="G2" s="84"/>
      <c r="H2" s="84" t="s">
        <v>10</v>
      </c>
      <c r="I2" s="84" t="s">
        <v>87</v>
      </c>
      <c r="J2" s="84" t="s">
        <v>89</v>
      </c>
      <c r="K2" s="84" t="s">
        <v>16</v>
      </c>
      <c r="L2" s="84"/>
      <c r="M2" s="84"/>
      <c r="N2" s="84" t="s">
        <v>38</v>
      </c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 t="s">
        <v>77</v>
      </c>
      <c r="BE2" s="84" t="s">
        <v>82</v>
      </c>
    </row>
    <row r="3" spans="1:57" x14ac:dyDescent="0.3">
      <c r="A3" s="85">
        <v>413</v>
      </c>
      <c r="B3" s="84" t="s">
        <v>107</v>
      </c>
      <c r="C3" s="84" t="s">
        <v>98</v>
      </c>
      <c r="D3" s="84" t="s">
        <v>4</v>
      </c>
      <c r="E3" s="84" t="s">
        <v>6</v>
      </c>
      <c r="F3" s="84" t="s">
        <v>33</v>
      </c>
      <c r="G3" s="84" t="s">
        <v>187</v>
      </c>
      <c r="H3" s="84" t="s">
        <v>10</v>
      </c>
      <c r="I3" s="84" t="s">
        <v>89</v>
      </c>
      <c r="J3" s="84" t="s">
        <v>89</v>
      </c>
      <c r="K3" s="84" t="s">
        <v>10</v>
      </c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 t="s">
        <v>46</v>
      </c>
      <c r="AT3" s="84"/>
      <c r="AU3" s="84"/>
      <c r="AV3" s="84"/>
      <c r="AW3" s="84"/>
      <c r="AX3" s="84"/>
      <c r="AY3" s="84"/>
      <c r="AZ3" s="84" t="s">
        <v>91</v>
      </c>
      <c r="BA3" s="84"/>
      <c r="BB3" s="84"/>
      <c r="BC3" s="84"/>
      <c r="BD3" s="84"/>
      <c r="BE3" s="84"/>
    </row>
    <row r="4" spans="1:57" x14ac:dyDescent="0.3">
      <c r="A4" s="85">
        <v>416</v>
      </c>
      <c r="B4" s="84" t="s">
        <v>107</v>
      </c>
      <c r="C4" s="84" t="s">
        <v>98</v>
      </c>
      <c r="D4" s="84" t="s">
        <v>4</v>
      </c>
      <c r="E4" s="84" t="s">
        <v>6</v>
      </c>
      <c r="F4" s="84" t="s">
        <v>32</v>
      </c>
      <c r="G4" s="84"/>
      <c r="H4" s="84" t="s">
        <v>11</v>
      </c>
      <c r="I4" s="84" t="s">
        <v>89</v>
      </c>
      <c r="J4" s="84" t="s">
        <v>89</v>
      </c>
      <c r="K4" s="84" t="s">
        <v>16</v>
      </c>
      <c r="L4" s="84" t="s">
        <v>101</v>
      </c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 t="s">
        <v>77</v>
      </c>
      <c r="BE4" s="84" t="s">
        <v>99</v>
      </c>
    </row>
    <row r="5" spans="1:57" x14ac:dyDescent="0.3">
      <c r="A5" s="85">
        <v>417</v>
      </c>
      <c r="B5" s="84" t="s">
        <v>107</v>
      </c>
      <c r="C5" s="84" t="s">
        <v>98</v>
      </c>
      <c r="D5" s="84" t="s">
        <v>5</v>
      </c>
      <c r="E5" s="84" t="s">
        <v>6</v>
      </c>
      <c r="F5" s="84" t="s">
        <v>26</v>
      </c>
      <c r="G5" s="84"/>
      <c r="H5" s="84" t="s">
        <v>10</v>
      </c>
      <c r="I5" s="84" t="s">
        <v>89</v>
      </c>
      <c r="J5" s="84" t="s">
        <v>89</v>
      </c>
      <c r="K5" s="84" t="s">
        <v>17</v>
      </c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 t="s">
        <v>77</v>
      </c>
      <c r="BE5" s="84" t="s">
        <v>186</v>
      </c>
    </row>
    <row r="6" spans="1:57" x14ac:dyDescent="0.3">
      <c r="A6" s="85">
        <v>419</v>
      </c>
      <c r="B6" s="84" t="s">
        <v>107</v>
      </c>
      <c r="C6" s="84" t="s">
        <v>98</v>
      </c>
      <c r="D6" s="84" t="s">
        <v>4</v>
      </c>
      <c r="E6" s="84" t="s">
        <v>6</v>
      </c>
      <c r="F6" s="84" t="s">
        <v>20</v>
      </c>
      <c r="G6" s="84"/>
      <c r="H6" s="84" t="s">
        <v>10</v>
      </c>
      <c r="I6" s="84" t="s">
        <v>89</v>
      </c>
      <c r="J6" s="84" t="s">
        <v>89</v>
      </c>
      <c r="K6" s="84" t="s">
        <v>88</v>
      </c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260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</row>
    <row r="7" spans="1:57" x14ac:dyDescent="0.3">
      <c r="A7" s="85">
        <v>433</v>
      </c>
      <c r="B7" s="84" t="s">
        <v>107</v>
      </c>
      <c r="C7" s="84" t="s">
        <v>98</v>
      </c>
      <c r="D7" s="84" t="s">
        <v>5</v>
      </c>
      <c r="E7" s="84" t="s">
        <v>6</v>
      </c>
      <c r="F7" s="84" t="s">
        <v>23</v>
      </c>
      <c r="G7" s="84" t="s">
        <v>185</v>
      </c>
      <c r="H7" s="84" t="s">
        <v>10</v>
      </c>
      <c r="I7" s="84" t="s">
        <v>89</v>
      </c>
      <c r="J7" s="84" t="s">
        <v>89</v>
      </c>
      <c r="K7" s="84" t="s">
        <v>16</v>
      </c>
      <c r="L7" s="84" t="s">
        <v>101</v>
      </c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 t="s">
        <v>76</v>
      </c>
      <c r="BE7" s="84" t="s">
        <v>82</v>
      </c>
    </row>
    <row r="8" spans="1:57" x14ac:dyDescent="0.3">
      <c r="A8" s="85">
        <v>457</v>
      </c>
      <c r="B8" s="84" t="s">
        <v>107</v>
      </c>
      <c r="C8" s="84" t="s">
        <v>98</v>
      </c>
      <c r="D8" s="84" t="s">
        <v>5</v>
      </c>
      <c r="E8" s="84" t="s">
        <v>6</v>
      </c>
      <c r="F8" s="30" t="s">
        <v>27</v>
      </c>
      <c r="G8" s="84" t="s">
        <v>184</v>
      </c>
      <c r="H8" s="84" t="s">
        <v>10</v>
      </c>
      <c r="I8" s="84" t="s">
        <v>89</v>
      </c>
      <c r="J8" s="84" t="s">
        <v>89</v>
      </c>
      <c r="K8" s="84" t="s">
        <v>88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 t="s">
        <v>91</v>
      </c>
      <c r="BA8" s="84"/>
      <c r="BB8" s="84"/>
      <c r="BC8" s="84"/>
      <c r="BD8" s="84"/>
      <c r="BE8" s="84"/>
    </row>
    <row r="9" spans="1:57" x14ac:dyDescent="0.3">
      <c r="A9" s="85">
        <v>464</v>
      </c>
      <c r="B9" s="84" t="s">
        <v>107</v>
      </c>
      <c r="C9" s="84" t="s">
        <v>97</v>
      </c>
      <c r="D9" s="84" t="s">
        <v>5</v>
      </c>
      <c r="E9" s="84" t="s">
        <v>6</v>
      </c>
      <c r="F9" s="84" t="s">
        <v>24</v>
      </c>
      <c r="G9" s="84" t="s">
        <v>175</v>
      </c>
      <c r="H9" s="84" t="s">
        <v>10</v>
      </c>
      <c r="I9" s="84" t="s">
        <v>89</v>
      </c>
      <c r="J9" s="84" t="s">
        <v>89</v>
      </c>
      <c r="K9" s="84" t="s">
        <v>88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 t="s">
        <v>111</v>
      </c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</row>
    <row r="10" spans="1:57" x14ac:dyDescent="0.3">
      <c r="A10" s="85">
        <v>466</v>
      </c>
      <c r="B10" s="84" t="s">
        <v>107</v>
      </c>
      <c r="C10" s="84" t="s">
        <v>97</v>
      </c>
      <c r="D10" s="84" t="s">
        <v>4</v>
      </c>
      <c r="E10" s="84" t="s">
        <v>6</v>
      </c>
      <c r="F10" s="84" t="s">
        <v>25</v>
      </c>
      <c r="G10" s="84" t="s">
        <v>183</v>
      </c>
      <c r="H10" s="84" t="s">
        <v>10</v>
      </c>
      <c r="I10" s="84" t="s">
        <v>89</v>
      </c>
      <c r="J10" s="84" t="s">
        <v>89</v>
      </c>
      <c r="K10" s="84" t="s">
        <v>16</v>
      </c>
      <c r="L10" s="84" t="s">
        <v>101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 t="s">
        <v>148</v>
      </c>
      <c r="BE10" s="84" t="s">
        <v>182</v>
      </c>
    </row>
    <row r="11" spans="1:57" x14ac:dyDescent="0.3">
      <c r="A11" s="85">
        <v>470</v>
      </c>
      <c r="B11" s="84" t="s">
        <v>107</v>
      </c>
      <c r="C11" s="84" t="s">
        <v>98</v>
      </c>
      <c r="D11" s="84" t="s">
        <v>5</v>
      </c>
      <c r="E11" s="84" t="s">
        <v>6</v>
      </c>
      <c r="F11" s="30" t="s">
        <v>27</v>
      </c>
      <c r="G11" s="84" t="s">
        <v>181</v>
      </c>
      <c r="H11" s="84" t="s">
        <v>11</v>
      </c>
      <c r="I11" s="84" t="s">
        <v>89</v>
      </c>
      <c r="J11" s="84" t="s">
        <v>89</v>
      </c>
      <c r="K11" s="84" t="s">
        <v>88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 t="s">
        <v>174</v>
      </c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</row>
    <row r="12" spans="1:57" x14ac:dyDescent="0.3">
      <c r="A12" s="85">
        <v>490</v>
      </c>
      <c r="B12" s="84" t="s">
        <v>107</v>
      </c>
      <c r="C12" s="84" t="s">
        <v>98</v>
      </c>
      <c r="D12" s="84" t="s">
        <v>4</v>
      </c>
      <c r="E12" s="84" t="s">
        <v>6</v>
      </c>
      <c r="F12" s="84" t="s">
        <v>20</v>
      </c>
      <c r="G12" s="84"/>
      <c r="H12" s="84" t="s">
        <v>11</v>
      </c>
      <c r="I12" s="84" t="s">
        <v>89</v>
      </c>
      <c r="J12" s="84" t="s">
        <v>89</v>
      </c>
      <c r="K12" s="84" t="s">
        <v>16</v>
      </c>
      <c r="L12" s="84" t="s">
        <v>101</v>
      </c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 t="s">
        <v>77</v>
      </c>
      <c r="BE12" s="84" t="s">
        <v>79</v>
      </c>
    </row>
    <row r="13" spans="1:57" x14ac:dyDescent="0.3">
      <c r="A13" s="85">
        <v>491</v>
      </c>
      <c r="B13" s="84" t="s">
        <v>107</v>
      </c>
      <c r="C13" s="84" t="s">
        <v>98</v>
      </c>
      <c r="D13" s="84" t="s">
        <v>4</v>
      </c>
      <c r="E13" s="84" t="s">
        <v>6</v>
      </c>
      <c r="F13" s="84" t="s">
        <v>20</v>
      </c>
      <c r="G13" s="84"/>
      <c r="H13" s="84" t="s">
        <v>10</v>
      </c>
      <c r="I13" s="84" t="s">
        <v>89</v>
      </c>
      <c r="J13" s="84" t="s">
        <v>89</v>
      </c>
      <c r="K13" s="84" t="s">
        <v>88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 t="s">
        <v>91</v>
      </c>
      <c r="BA13" s="84"/>
      <c r="BB13" s="84"/>
      <c r="BC13" s="84"/>
      <c r="BD13" s="84"/>
      <c r="BE13" s="84"/>
    </row>
    <row r="14" spans="1:57" x14ac:dyDescent="0.3">
      <c r="A14" s="85">
        <v>492</v>
      </c>
      <c r="B14" s="84" t="s">
        <v>107</v>
      </c>
      <c r="C14" s="84" t="s">
        <v>97</v>
      </c>
      <c r="D14" s="84" t="s">
        <v>4</v>
      </c>
      <c r="E14" s="84" t="s">
        <v>6</v>
      </c>
      <c r="F14" s="84" t="s">
        <v>32</v>
      </c>
      <c r="G14" s="84"/>
      <c r="H14" s="84" t="s">
        <v>11</v>
      </c>
      <c r="I14" s="84" t="s">
        <v>89</v>
      </c>
      <c r="J14" s="84" t="s">
        <v>89</v>
      </c>
      <c r="K14" s="84" t="s">
        <v>88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 t="s">
        <v>112</v>
      </c>
      <c r="AV14" s="84"/>
      <c r="AW14" s="84"/>
      <c r="AX14" s="84"/>
      <c r="AY14" s="84"/>
      <c r="AZ14" s="84"/>
      <c r="BA14" s="84"/>
      <c r="BB14" s="84"/>
      <c r="BC14" s="84" t="s">
        <v>239</v>
      </c>
      <c r="BD14" s="84"/>
      <c r="BE14" s="84"/>
    </row>
    <row r="15" spans="1:57" x14ac:dyDescent="0.3">
      <c r="A15" s="85">
        <v>494</v>
      </c>
      <c r="B15" s="84" t="s">
        <v>107</v>
      </c>
      <c r="C15" s="84" t="s">
        <v>98</v>
      </c>
      <c r="D15" s="84" t="s">
        <v>4</v>
      </c>
      <c r="E15" s="84" t="s">
        <v>7</v>
      </c>
      <c r="F15" s="84" t="s">
        <v>20</v>
      </c>
      <c r="G15" s="84"/>
      <c r="H15" s="84" t="s">
        <v>11</v>
      </c>
      <c r="I15" s="84" t="s">
        <v>89</v>
      </c>
      <c r="J15" s="84" t="s">
        <v>89</v>
      </c>
      <c r="K15" s="84" t="s">
        <v>16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 t="s">
        <v>180</v>
      </c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 t="s">
        <v>77</v>
      </c>
      <c r="BE15" s="84" t="s">
        <v>99</v>
      </c>
    </row>
    <row r="16" spans="1:57" x14ac:dyDescent="0.3">
      <c r="A16" s="85">
        <v>495</v>
      </c>
      <c r="B16" s="84" t="s">
        <v>107</v>
      </c>
      <c r="C16" s="84" t="s">
        <v>98</v>
      </c>
      <c r="D16" s="84" t="s">
        <v>5</v>
      </c>
      <c r="E16" s="84" t="s">
        <v>6</v>
      </c>
      <c r="F16" s="84" t="s">
        <v>31</v>
      </c>
      <c r="G16" s="84"/>
      <c r="H16" s="84" t="s">
        <v>11</v>
      </c>
      <c r="I16" s="84" t="s">
        <v>89</v>
      </c>
      <c r="J16" s="84" t="s">
        <v>89</v>
      </c>
      <c r="K16" s="84" t="s">
        <v>16</v>
      </c>
      <c r="L16" s="84" t="s">
        <v>101</v>
      </c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 t="s">
        <v>77</v>
      </c>
      <c r="BE16" s="84" t="s">
        <v>79</v>
      </c>
    </row>
    <row r="17" spans="1:57" x14ac:dyDescent="0.3">
      <c r="A17" s="85">
        <v>496</v>
      </c>
      <c r="B17" s="84" t="s">
        <v>107</v>
      </c>
      <c r="C17" s="84" t="s">
        <v>98</v>
      </c>
      <c r="D17" s="84" t="s">
        <v>5</v>
      </c>
      <c r="E17" s="84" t="s">
        <v>6</v>
      </c>
      <c r="F17" s="84" t="s">
        <v>21</v>
      </c>
      <c r="G17" s="84"/>
      <c r="H17" s="84" t="s">
        <v>10</v>
      </c>
      <c r="I17" s="84" t="s">
        <v>89</v>
      </c>
      <c r="J17" s="84" t="s">
        <v>89</v>
      </c>
      <c r="K17" s="84" t="s">
        <v>88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 t="s">
        <v>91</v>
      </c>
      <c r="BA17" s="84"/>
      <c r="BB17" s="84"/>
      <c r="BC17" s="84"/>
      <c r="BD17" s="84"/>
      <c r="BE17" s="84"/>
    </row>
    <row r="18" spans="1:57" x14ac:dyDescent="0.3">
      <c r="A18" s="85">
        <v>507</v>
      </c>
      <c r="B18" s="84" t="s">
        <v>107</v>
      </c>
      <c r="C18" s="84" t="s">
        <v>98</v>
      </c>
      <c r="D18" s="84" t="s">
        <v>5</v>
      </c>
      <c r="E18" s="84" t="s">
        <v>7</v>
      </c>
      <c r="F18" s="84" t="s">
        <v>22</v>
      </c>
      <c r="G18" s="84" t="s">
        <v>179</v>
      </c>
      <c r="H18" s="84" t="s">
        <v>10</v>
      </c>
      <c r="I18" s="84" t="s">
        <v>89</v>
      </c>
      <c r="J18" s="84" t="s">
        <v>89</v>
      </c>
      <c r="K18" s="84" t="s">
        <v>17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 t="s">
        <v>178</v>
      </c>
      <c r="BE18" s="84" t="s">
        <v>81</v>
      </c>
    </row>
    <row r="19" spans="1:57" x14ac:dyDescent="0.3">
      <c r="A19" s="85">
        <v>508</v>
      </c>
      <c r="B19" s="84" t="s">
        <v>107</v>
      </c>
      <c r="C19" s="84" t="s">
        <v>98</v>
      </c>
      <c r="D19" s="84" t="s">
        <v>5</v>
      </c>
      <c r="E19" s="84" t="s">
        <v>6</v>
      </c>
      <c r="F19" s="84" t="s">
        <v>23</v>
      </c>
      <c r="G19" s="84"/>
      <c r="H19" s="84" t="s">
        <v>10</v>
      </c>
      <c r="I19" s="84" t="s">
        <v>89</v>
      </c>
      <c r="J19" s="84" t="s">
        <v>89</v>
      </c>
      <c r="K19" s="84" t="s">
        <v>88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 t="s">
        <v>174</v>
      </c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</row>
    <row r="20" spans="1:57" x14ac:dyDescent="0.3">
      <c r="A20" s="85">
        <v>505</v>
      </c>
      <c r="B20" s="84" t="s">
        <v>107</v>
      </c>
      <c r="C20" s="84" t="s">
        <v>98</v>
      </c>
      <c r="D20" s="84" t="s">
        <v>5</v>
      </c>
      <c r="E20" s="84" t="s">
        <v>6</v>
      </c>
      <c r="F20" s="84" t="s">
        <v>30</v>
      </c>
      <c r="G20" s="84"/>
      <c r="H20" s="84" t="s">
        <v>10</v>
      </c>
      <c r="I20" s="84" t="s">
        <v>89</v>
      </c>
      <c r="J20" s="84" t="s">
        <v>89</v>
      </c>
      <c r="K20" s="84" t="s">
        <v>88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 t="s">
        <v>111</v>
      </c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</row>
    <row r="21" spans="1:57" x14ac:dyDescent="0.3">
      <c r="A21" s="85">
        <v>542</v>
      </c>
      <c r="B21" s="84" t="s">
        <v>107</v>
      </c>
      <c r="C21" s="84" t="s">
        <v>98</v>
      </c>
      <c r="D21" s="84" t="s">
        <v>5</v>
      </c>
      <c r="E21" s="84" t="s">
        <v>6</v>
      </c>
      <c r="F21" s="84" t="s">
        <v>32</v>
      </c>
      <c r="G21" s="84" t="s">
        <v>120</v>
      </c>
      <c r="H21" s="84" t="s">
        <v>10</v>
      </c>
      <c r="I21" s="84" t="s">
        <v>89</v>
      </c>
      <c r="J21" s="84" t="s">
        <v>89</v>
      </c>
      <c r="K21" s="84" t="s">
        <v>88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 t="s">
        <v>111</v>
      </c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</row>
    <row r="22" spans="1:57" x14ac:dyDescent="0.3">
      <c r="A22" s="85">
        <v>547</v>
      </c>
      <c r="B22" s="84" t="s">
        <v>107</v>
      </c>
      <c r="C22" s="84" t="s">
        <v>98</v>
      </c>
      <c r="D22" s="84" t="s">
        <v>4</v>
      </c>
      <c r="E22" s="84" t="s">
        <v>6</v>
      </c>
      <c r="F22" s="84" t="s">
        <v>20</v>
      </c>
      <c r="G22" s="84"/>
      <c r="H22" s="84" t="s">
        <v>10</v>
      </c>
      <c r="I22" s="84" t="s">
        <v>89</v>
      </c>
      <c r="J22" s="84" t="s">
        <v>89</v>
      </c>
      <c r="K22" s="84" t="s">
        <v>88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 t="s">
        <v>111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</row>
    <row r="23" spans="1:57" x14ac:dyDescent="0.3">
      <c r="A23" s="85">
        <v>548</v>
      </c>
      <c r="B23" s="84" t="s">
        <v>107</v>
      </c>
      <c r="C23" s="84" t="s">
        <v>98</v>
      </c>
      <c r="D23" s="84" t="s">
        <v>4</v>
      </c>
      <c r="E23" s="84" t="s">
        <v>6</v>
      </c>
      <c r="F23" s="84" t="s">
        <v>30</v>
      </c>
      <c r="G23" s="84"/>
      <c r="H23" s="84" t="s">
        <v>10</v>
      </c>
      <c r="I23" s="84" t="s">
        <v>89</v>
      </c>
      <c r="J23" s="84" t="s">
        <v>89</v>
      </c>
      <c r="K23" s="84" t="s">
        <v>88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 t="s">
        <v>174</v>
      </c>
      <c r="AS23" s="84"/>
      <c r="AT23" s="84"/>
      <c r="AU23" s="84" t="s">
        <v>112</v>
      </c>
      <c r="AV23" s="84"/>
      <c r="AW23" s="84"/>
      <c r="AX23" s="84"/>
      <c r="AY23" s="84"/>
      <c r="AZ23" s="84"/>
      <c r="BA23" s="84"/>
      <c r="BB23" s="84"/>
      <c r="BC23" s="84"/>
      <c r="BD23" s="84"/>
      <c r="BE23" s="84"/>
    </row>
    <row r="24" spans="1:57" x14ac:dyDescent="0.3">
      <c r="A24" s="85">
        <v>549</v>
      </c>
      <c r="B24" s="84" t="s">
        <v>107</v>
      </c>
      <c r="C24" s="84" t="s">
        <v>98</v>
      </c>
      <c r="D24" s="84" t="s">
        <v>5</v>
      </c>
      <c r="E24" s="84" t="s">
        <v>6</v>
      </c>
      <c r="F24" s="84" t="s">
        <v>23</v>
      </c>
      <c r="G24" s="84" t="s">
        <v>161</v>
      </c>
      <c r="H24" s="84" t="s">
        <v>10</v>
      </c>
      <c r="I24" s="84" t="s">
        <v>89</v>
      </c>
      <c r="J24" s="84" t="s">
        <v>88</v>
      </c>
      <c r="K24" s="84" t="s">
        <v>88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 t="s">
        <v>112</v>
      </c>
      <c r="AV24" s="84"/>
      <c r="AW24" s="84"/>
      <c r="AX24" s="84"/>
      <c r="AY24" s="84"/>
      <c r="AZ24" s="84"/>
      <c r="BA24" s="84"/>
      <c r="BB24" s="84"/>
      <c r="BC24" s="84"/>
      <c r="BD24" s="84"/>
      <c r="BE24" s="84"/>
    </row>
    <row r="25" spans="1:57" x14ac:dyDescent="0.3">
      <c r="A25" s="85">
        <v>562</v>
      </c>
      <c r="B25" s="84" t="s">
        <v>107</v>
      </c>
      <c r="C25" s="84" t="s">
        <v>97</v>
      </c>
      <c r="D25" s="84" t="s">
        <v>4</v>
      </c>
      <c r="E25" s="84" t="s">
        <v>6</v>
      </c>
      <c r="F25" s="84" t="s">
        <v>20</v>
      </c>
      <c r="G25" s="84"/>
      <c r="H25" s="84" t="s">
        <v>10</v>
      </c>
      <c r="I25" s="84" t="s">
        <v>89</v>
      </c>
      <c r="J25" s="84" t="s">
        <v>88</v>
      </c>
      <c r="K25" s="84" t="s">
        <v>88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 t="s">
        <v>259</v>
      </c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</row>
    <row r="26" spans="1:57" x14ac:dyDescent="0.3">
      <c r="A26" s="85">
        <v>573</v>
      </c>
      <c r="B26" s="84" t="s">
        <v>107</v>
      </c>
      <c r="C26" s="84" t="s">
        <v>97</v>
      </c>
      <c r="D26" s="84" t="s">
        <v>5</v>
      </c>
      <c r="E26" s="84" t="s">
        <v>6</v>
      </c>
      <c r="F26" s="84" t="s">
        <v>27</v>
      </c>
      <c r="G26" s="84" t="s">
        <v>177</v>
      </c>
      <c r="H26" s="84" t="s">
        <v>10</v>
      </c>
      <c r="I26" s="84" t="s">
        <v>89</v>
      </c>
      <c r="J26" s="84" t="s">
        <v>89</v>
      </c>
      <c r="K26" s="84" t="s">
        <v>88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 t="s">
        <v>111</v>
      </c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</row>
    <row r="27" spans="1:57" x14ac:dyDescent="0.3">
      <c r="A27" s="85">
        <v>6761</v>
      </c>
      <c r="B27" s="84" t="s">
        <v>107</v>
      </c>
      <c r="C27" s="84" t="s">
        <v>98</v>
      </c>
      <c r="D27" s="84" t="s">
        <v>4</v>
      </c>
      <c r="E27" s="84" t="s">
        <v>6</v>
      </c>
      <c r="F27" s="84" t="s">
        <v>20</v>
      </c>
      <c r="G27" s="84"/>
      <c r="H27" s="84" t="s">
        <v>10</v>
      </c>
      <c r="I27" s="84" t="s">
        <v>89</v>
      </c>
      <c r="J27" s="84" t="s">
        <v>88</v>
      </c>
      <c r="K27" s="84" t="s">
        <v>88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 t="s">
        <v>257</v>
      </c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</row>
    <row r="28" spans="1:57" x14ac:dyDescent="0.3">
      <c r="A28" s="85">
        <v>451</v>
      </c>
      <c r="B28" s="84" t="s">
        <v>107</v>
      </c>
      <c r="C28" s="84" t="s">
        <v>97</v>
      </c>
      <c r="D28" s="84" t="s">
        <v>5</v>
      </c>
      <c r="E28" s="84" t="s">
        <v>6</v>
      </c>
      <c r="F28" s="84" t="s">
        <v>31</v>
      </c>
      <c r="G28" s="84"/>
      <c r="H28" s="84" t="s">
        <v>10</v>
      </c>
      <c r="I28" s="84" t="s">
        <v>89</v>
      </c>
      <c r="J28" s="84" t="s">
        <v>89</v>
      </c>
      <c r="K28" s="84" t="s">
        <v>17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 t="s">
        <v>77</v>
      </c>
      <c r="BE28" s="84" t="s">
        <v>99</v>
      </c>
    </row>
    <row r="29" spans="1:57" x14ac:dyDescent="0.3">
      <c r="A29" s="85">
        <v>6752</v>
      </c>
      <c r="B29" s="84" t="s">
        <v>107</v>
      </c>
      <c r="C29" s="84" t="s">
        <v>98</v>
      </c>
      <c r="D29" s="84" t="s">
        <v>5</v>
      </c>
      <c r="E29" s="84" t="s">
        <v>6</v>
      </c>
      <c r="F29" s="84" t="s">
        <v>21</v>
      </c>
      <c r="G29" s="84"/>
      <c r="H29" s="84" t="s">
        <v>10</v>
      </c>
      <c r="I29" s="84" t="s">
        <v>89</v>
      </c>
      <c r="J29" s="84" t="s">
        <v>88</v>
      </c>
      <c r="K29" s="84" t="s">
        <v>88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 t="s">
        <v>258</v>
      </c>
      <c r="AG29" s="84"/>
      <c r="AH29" s="84"/>
      <c r="AI29" s="84" t="s">
        <v>113</v>
      </c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</row>
    <row r="30" spans="1:57" x14ac:dyDescent="0.3">
      <c r="A30" s="85">
        <v>520</v>
      </c>
      <c r="B30" s="84" t="s">
        <v>107</v>
      </c>
      <c r="C30" s="84" t="s">
        <v>97</v>
      </c>
      <c r="D30" s="84" t="s">
        <v>5</v>
      </c>
      <c r="E30" s="84" t="s">
        <v>7</v>
      </c>
      <c r="F30" s="84" t="s">
        <v>27</v>
      </c>
      <c r="G30" s="84" t="s">
        <v>176</v>
      </c>
      <c r="H30" s="84" t="s">
        <v>10</v>
      </c>
      <c r="I30" s="84" t="s">
        <v>89</v>
      </c>
      <c r="J30" s="84" t="s">
        <v>89</v>
      </c>
      <c r="K30" s="84" t="s">
        <v>88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6"/>
      <c r="AF30" s="86"/>
      <c r="AG30" s="86"/>
      <c r="AH30" s="86"/>
      <c r="AI30" s="86"/>
      <c r="AJ30" s="87" t="s">
        <v>117</v>
      </c>
      <c r="AK30" s="86"/>
      <c r="AL30" s="86"/>
      <c r="AM30" s="86"/>
      <c r="AN30" s="86"/>
      <c r="AO30" s="86"/>
      <c r="AP30" s="86"/>
      <c r="AQ30" s="86"/>
      <c r="AR30" s="86"/>
      <c r="AS30" s="84"/>
      <c r="AT30" s="86"/>
      <c r="AU30" s="84"/>
      <c r="AV30" s="86"/>
      <c r="AW30" s="86"/>
      <c r="AX30" s="86"/>
      <c r="AY30" s="86"/>
      <c r="AZ30" s="86"/>
      <c r="BA30" s="86"/>
      <c r="BB30" s="86"/>
      <c r="BC30" s="86"/>
      <c r="BD30" s="84"/>
      <c r="BE30" s="84"/>
    </row>
    <row r="31" spans="1:57" x14ac:dyDescent="0.3">
      <c r="A31" s="85">
        <v>533</v>
      </c>
      <c r="B31" s="84" t="s">
        <v>107</v>
      </c>
      <c r="C31" s="84" t="s">
        <v>97</v>
      </c>
      <c r="D31" s="84" t="s">
        <v>4</v>
      </c>
      <c r="E31" s="84" t="s">
        <v>7</v>
      </c>
      <c r="F31" s="84" t="s">
        <v>20</v>
      </c>
      <c r="G31" s="84"/>
      <c r="H31" s="84" t="s">
        <v>10</v>
      </c>
      <c r="I31" s="84" t="s">
        <v>89</v>
      </c>
      <c r="J31" s="84" t="s">
        <v>89</v>
      </c>
      <c r="K31" s="84" t="s">
        <v>17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 t="s">
        <v>77</v>
      </c>
      <c r="BE31" s="84" t="s">
        <v>99</v>
      </c>
    </row>
    <row r="32" spans="1:57" x14ac:dyDescent="0.3">
      <c r="A32" s="85">
        <v>543</v>
      </c>
      <c r="B32" s="84" t="s">
        <v>107</v>
      </c>
      <c r="C32" s="84" t="s">
        <v>97</v>
      </c>
      <c r="D32" s="84" t="s">
        <v>5</v>
      </c>
      <c r="E32" s="84" t="s">
        <v>6</v>
      </c>
      <c r="F32" s="84" t="s">
        <v>23</v>
      </c>
      <c r="G32" s="84" t="s">
        <v>161</v>
      </c>
      <c r="H32" s="84" t="s">
        <v>10</v>
      </c>
      <c r="I32" s="84" t="s">
        <v>89</v>
      </c>
      <c r="J32" s="84" t="s">
        <v>89</v>
      </c>
      <c r="K32" s="84" t="s">
        <v>88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 t="s">
        <v>46</v>
      </c>
      <c r="AT32" s="84"/>
      <c r="AU32" s="84" t="s">
        <v>110</v>
      </c>
      <c r="AV32" s="84"/>
      <c r="AW32" s="84"/>
      <c r="AX32" s="84"/>
      <c r="AY32" s="84"/>
      <c r="AZ32" s="84"/>
      <c r="BA32" s="84"/>
      <c r="BB32" s="84"/>
      <c r="BC32" s="84"/>
      <c r="BD32" s="84"/>
      <c r="BE32" s="84"/>
    </row>
    <row r="33" spans="1:57" x14ac:dyDescent="0.3">
      <c r="A33" s="85">
        <v>6730</v>
      </c>
      <c r="B33" s="84" t="s">
        <v>107</v>
      </c>
      <c r="C33" s="84" t="s">
        <v>98</v>
      </c>
      <c r="D33" s="84" t="s">
        <v>4</v>
      </c>
      <c r="E33" s="84" t="s">
        <v>6</v>
      </c>
      <c r="F33" s="84" t="s">
        <v>20</v>
      </c>
      <c r="G33" s="84"/>
      <c r="H33" s="84" t="s">
        <v>10</v>
      </c>
      <c r="I33" s="84" t="s">
        <v>89</v>
      </c>
      <c r="J33" s="84" t="s">
        <v>89</v>
      </c>
      <c r="K33" s="84" t="s">
        <v>88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 t="s">
        <v>117</v>
      </c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</row>
    <row r="34" spans="1:57" x14ac:dyDescent="0.3">
      <c r="A34" s="85">
        <v>459</v>
      </c>
      <c r="B34" s="84" t="s">
        <v>107</v>
      </c>
      <c r="C34" s="84" t="s">
        <v>98</v>
      </c>
      <c r="D34" s="84" t="s">
        <v>5</v>
      </c>
      <c r="E34" s="84" t="s">
        <v>6</v>
      </c>
      <c r="F34" s="84" t="s">
        <v>31</v>
      </c>
      <c r="G34" s="84"/>
      <c r="H34" s="84" t="s">
        <v>10</v>
      </c>
      <c r="I34" s="84" t="s">
        <v>89</v>
      </c>
      <c r="J34" s="84" t="s">
        <v>89</v>
      </c>
      <c r="K34" s="84" t="s">
        <v>88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 t="s">
        <v>257</v>
      </c>
      <c r="AF34" s="84"/>
      <c r="AG34" s="84"/>
      <c r="AH34" s="84"/>
      <c r="AI34" s="84"/>
      <c r="AJ34" s="84" t="s">
        <v>74</v>
      </c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</row>
    <row r="35" spans="1:57" x14ac:dyDescent="0.3">
      <c r="A35" s="85">
        <v>6809</v>
      </c>
      <c r="B35" s="84" t="s">
        <v>107</v>
      </c>
      <c r="C35" s="84" t="s">
        <v>98</v>
      </c>
      <c r="D35" s="84" t="s">
        <v>4</v>
      </c>
      <c r="E35" s="84" t="s">
        <v>7</v>
      </c>
      <c r="F35" s="84" t="s">
        <v>20</v>
      </c>
      <c r="G35" s="84"/>
      <c r="H35" s="84" t="s">
        <v>10</v>
      </c>
      <c r="I35" s="84" t="s">
        <v>89</v>
      </c>
      <c r="J35" s="84" t="s">
        <v>89</v>
      </c>
      <c r="K35" s="84" t="s">
        <v>17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 t="s">
        <v>77</v>
      </c>
      <c r="BE35" s="84" t="s">
        <v>99</v>
      </c>
    </row>
    <row r="36" spans="1:57" x14ac:dyDescent="0.3">
      <c r="A36" s="85">
        <v>6775</v>
      </c>
      <c r="B36" s="84" t="s">
        <v>107</v>
      </c>
      <c r="C36" s="84" t="s">
        <v>98</v>
      </c>
      <c r="D36" s="84" t="s">
        <v>5</v>
      </c>
      <c r="E36" s="84" t="s">
        <v>7</v>
      </c>
      <c r="F36" s="84" t="s">
        <v>31</v>
      </c>
      <c r="G36" s="84"/>
      <c r="H36" s="84" t="s">
        <v>10</v>
      </c>
      <c r="I36" s="84" t="s">
        <v>89</v>
      </c>
      <c r="J36" s="84" t="s">
        <v>87</v>
      </c>
      <c r="K36" s="84" t="s">
        <v>88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 t="s">
        <v>240</v>
      </c>
      <c r="BD36" s="84"/>
      <c r="BE36" s="84"/>
    </row>
    <row r="37" spans="1:57" x14ac:dyDescent="0.3">
      <c r="A37" s="85">
        <v>6946</v>
      </c>
      <c r="B37" s="84" t="s">
        <v>107</v>
      </c>
      <c r="C37" s="84" t="s">
        <v>98</v>
      </c>
      <c r="D37" s="84" t="s">
        <v>4</v>
      </c>
      <c r="E37" s="84" t="s">
        <v>6</v>
      </c>
      <c r="F37" s="84" t="s">
        <v>20</v>
      </c>
      <c r="G37" s="84"/>
      <c r="H37" s="84" t="s">
        <v>10</v>
      </c>
      <c r="I37" s="84" t="s">
        <v>89</v>
      </c>
      <c r="J37" s="84" t="s">
        <v>89</v>
      </c>
      <c r="K37" s="84" t="s">
        <v>17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 t="s">
        <v>76</v>
      </c>
      <c r="BE37" s="84" t="s">
        <v>99</v>
      </c>
    </row>
    <row r="38" spans="1:57" x14ac:dyDescent="0.3">
      <c r="A38" s="85">
        <v>7333</v>
      </c>
      <c r="B38" s="84" t="s">
        <v>107</v>
      </c>
      <c r="C38" s="84" t="s">
        <v>98</v>
      </c>
      <c r="D38" s="84" t="s">
        <v>5</v>
      </c>
      <c r="E38" s="84" t="s">
        <v>6</v>
      </c>
      <c r="F38" s="84" t="s">
        <v>24</v>
      </c>
      <c r="G38" s="84" t="s">
        <v>175</v>
      </c>
      <c r="H38" s="84" t="s">
        <v>10</v>
      </c>
      <c r="I38" s="84" t="s">
        <v>89</v>
      </c>
      <c r="J38" s="84" t="s">
        <v>89</v>
      </c>
      <c r="K38" s="84" t="s">
        <v>88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 t="s">
        <v>174</v>
      </c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</row>
    <row r="39" spans="1:57" x14ac:dyDescent="0.3">
      <c r="A39" s="85">
        <v>6868</v>
      </c>
      <c r="B39" s="84" t="s">
        <v>107</v>
      </c>
      <c r="C39" s="84" t="s">
        <v>98</v>
      </c>
      <c r="D39" s="84" t="s">
        <v>5</v>
      </c>
      <c r="E39" s="84" t="s">
        <v>6</v>
      </c>
      <c r="F39" s="84" t="s">
        <v>27</v>
      </c>
      <c r="G39" s="84" t="s">
        <v>173</v>
      </c>
      <c r="H39" s="84" t="s">
        <v>10</v>
      </c>
      <c r="I39" s="84" t="s">
        <v>89</v>
      </c>
      <c r="J39" s="84" t="s">
        <v>89</v>
      </c>
      <c r="K39" s="84" t="s">
        <v>88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 t="s">
        <v>91</v>
      </c>
      <c r="BA39" s="84"/>
      <c r="BB39" s="84"/>
      <c r="BC39" s="84"/>
      <c r="BD39" s="84"/>
      <c r="BE39" s="84"/>
    </row>
    <row r="40" spans="1:57" x14ac:dyDescent="0.3">
      <c r="A40" s="85">
        <v>7048</v>
      </c>
      <c r="B40" s="84" t="s">
        <v>107</v>
      </c>
      <c r="C40" s="84" t="s">
        <v>98</v>
      </c>
      <c r="D40" s="84" t="s">
        <v>5</v>
      </c>
      <c r="E40" s="84" t="s">
        <v>6</v>
      </c>
      <c r="F40" s="30" t="s">
        <v>27</v>
      </c>
      <c r="G40" s="84" t="s">
        <v>172</v>
      </c>
      <c r="H40" s="84" t="s">
        <v>10</v>
      </c>
      <c r="I40" s="84" t="s">
        <v>89</v>
      </c>
      <c r="J40" s="84" t="s">
        <v>89</v>
      </c>
      <c r="K40" s="84" t="s">
        <v>17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 t="s">
        <v>77</v>
      </c>
      <c r="BE40" s="84" t="s">
        <v>79</v>
      </c>
    </row>
    <row r="41" spans="1:57" x14ac:dyDescent="0.3">
      <c r="A41" s="85">
        <v>7338</v>
      </c>
      <c r="B41" s="84" t="s">
        <v>107</v>
      </c>
      <c r="C41" s="84" t="s">
        <v>98</v>
      </c>
      <c r="D41" s="84" t="s">
        <v>5</v>
      </c>
      <c r="E41" s="84" t="s">
        <v>6</v>
      </c>
      <c r="F41" s="84" t="s">
        <v>27</v>
      </c>
      <c r="G41" s="84" t="s">
        <v>156</v>
      </c>
      <c r="H41" s="84" t="s">
        <v>10</v>
      </c>
      <c r="I41" s="84" t="s">
        <v>89</v>
      </c>
      <c r="J41" s="84" t="s">
        <v>89</v>
      </c>
      <c r="K41" s="84" t="s">
        <v>88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 t="s">
        <v>46</v>
      </c>
      <c r="AT41" s="84"/>
      <c r="AU41" s="84" t="s">
        <v>110</v>
      </c>
      <c r="AV41" s="84"/>
      <c r="AW41" s="84"/>
      <c r="AX41" s="84"/>
      <c r="AY41" s="84"/>
      <c r="AZ41" s="84"/>
      <c r="BA41" s="84"/>
      <c r="BB41" s="84"/>
      <c r="BC41" s="84"/>
      <c r="BD41" s="84"/>
      <c r="BE41" s="84"/>
    </row>
    <row r="42" spans="1:57" x14ac:dyDescent="0.3">
      <c r="A42" s="85">
        <v>7356</v>
      </c>
      <c r="B42" s="84" t="s">
        <v>107</v>
      </c>
      <c r="C42" s="84" t="s">
        <v>98</v>
      </c>
      <c r="D42" s="84" t="s">
        <v>5</v>
      </c>
      <c r="E42" s="84" t="s">
        <v>7</v>
      </c>
      <c r="F42" s="30" t="s">
        <v>30</v>
      </c>
      <c r="G42" s="84" t="s">
        <v>171</v>
      </c>
      <c r="H42" s="84" t="s">
        <v>10</v>
      </c>
      <c r="I42" s="84" t="s">
        <v>89</v>
      </c>
      <c r="J42" s="84" t="s">
        <v>89</v>
      </c>
      <c r="K42" s="84" t="s">
        <v>88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 t="s">
        <v>113</v>
      </c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</row>
    <row r="43" spans="1:57" x14ac:dyDescent="0.3">
      <c r="A43" s="85">
        <v>7362</v>
      </c>
      <c r="B43" s="84" t="s">
        <v>107</v>
      </c>
      <c r="C43" s="84" t="s">
        <v>98</v>
      </c>
      <c r="D43" s="84" t="s">
        <v>5</v>
      </c>
      <c r="E43" s="84" t="s">
        <v>6</v>
      </c>
      <c r="F43" s="84" t="s">
        <v>21</v>
      </c>
      <c r="G43" s="84"/>
      <c r="H43" s="84" t="s">
        <v>10</v>
      </c>
      <c r="I43" s="84" t="s">
        <v>89</v>
      </c>
      <c r="J43" s="84" t="s">
        <v>89</v>
      </c>
      <c r="K43" s="84" t="s">
        <v>16</v>
      </c>
      <c r="L43" s="84" t="s">
        <v>101</v>
      </c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 t="s">
        <v>148</v>
      </c>
      <c r="BE43" s="84" t="s">
        <v>14</v>
      </c>
    </row>
    <row r="44" spans="1:57" x14ac:dyDescent="0.3">
      <c r="A44" s="85">
        <v>7363</v>
      </c>
      <c r="B44" s="84" t="s">
        <v>107</v>
      </c>
      <c r="C44" s="84" t="s">
        <v>98</v>
      </c>
      <c r="D44" s="84" t="s">
        <v>4</v>
      </c>
      <c r="E44" s="84" t="s">
        <v>6</v>
      </c>
      <c r="F44" s="84" t="s">
        <v>20</v>
      </c>
      <c r="G44" s="84"/>
      <c r="H44" s="84" t="s">
        <v>10</v>
      </c>
      <c r="I44" s="84" t="s">
        <v>89</v>
      </c>
      <c r="J44" s="84" t="s">
        <v>89</v>
      </c>
      <c r="K44" s="84" t="s">
        <v>88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 t="s">
        <v>113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</row>
    <row r="45" spans="1:57" x14ac:dyDescent="0.3">
      <c r="A45" s="85">
        <v>7507</v>
      </c>
      <c r="B45" s="84" t="s">
        <v>107</v>
      </c>
      <c r="C45" s="84" t="s">
        <v>98</v>
      </c>
      <c r="D45" s="84" t="s">
        <v>5</v>
      </c>
      <c r="E45" s="84" t="s">
        <v>6</v>
      </c>
      <c r="F45" s="84" t="s">
        <v>33</v>
      </c>
      <c r="G45" s="84"/>
      <c r="H45" s="84" t="s">
        <v>10</v>
      </c>
      <c r="I45" s="84" t="s">
        <v>89</v>
      </c>
      <c r="J45" s="84" t="s">
        <v>89</v>
      </c>
      <c r="K45" s="84" t="s">
        <v>16</v>
      </c>
      <c r="L45" s="84" t="s">
        <v>101</v>
      </c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 t="s">
        <v>77</v>
      </c>
      <c r="BE45" s="84" t="s">
        <v>79</v>
      </c>
    </row>
    <row r="46" spans="1:57" x14ac:dyDescent="0.3">
      <c r="A46" s="85">
        <v>7540</v>
      </c>
      <c r="B46" s="84" t="s">
        <v>107</v>
      </c>
      <c r="C46" s="84" t="s">
        <v>97</v>
      </c>
      <c r="D46" s="84" t="s">
        <v>4</v>
      </c>
      <c r="E46" s="84" t="s">
        <v>6</v>
      </c>
      <c r="F46" s="84" t="s">
        <v>20</v>
      </c>
      <c r="G46" s="84"/>
      <c r="H46" s="84" t="s">
        <v>10</v>
      </c>
      <c r="I46" s="84" t="s">
        <v>89</v>
      </c>
      <c r="J46" s="84" t="s">
        <v>89</v>
      </c>
      <c r="K46" s="84" t="s">
        <v>88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 t="s">
        <v>108</v>
      </c>
      <c r="AI46" s="84"/>
      <c r="AJ46" s="84"/>
      <c r="AK46" s="84"/>
      <c r="AL46" s="84"/>
      <c r="AM46" s="84" t="s">
        <v>260</v>
      </c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</row>
    <row r="47" spans="1:57" x14ac:dyDescent="0.3">
      <c r="A47" s="85">
        <v>7551</v>
      </c>
      <c r="B47" s="84" t="s">
        <v>107</v>
      </c>
      <c r="C47" s="84" t="s">
        <v>98</v>
      </c>
      <c r="D47" s="84" t="s">
        <v>4</v>
      </c>
      <c r="E47" s="84" t="s">
        <v>6</v>
      </c>
      <c r="F47" s="84" t="s">
        <v>20</v>
      </c>
      <c r="G47" s="84"/>
      <c r="H47" s="84" t="s">
        <v>10</v>
      </c>
      <c r="I47" s="84" t="s">
        <v>89</v>
      </c>
      <c r="J47" s="84" t="s">
        <v>89</v>
      </c>
      <c r="K47" s="84" t="s">
        <v>88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 t="s">
        <v>258</v>
      </c>
      <c r="AG47" s="84"/>
      <c r="AH47" s="84"/>
      <c r="AI47" s="84" t="s">
        <v>113</v>
      </c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</row>
    <row r="48" spans="1:57" x14ac:dyDescent="0.3">
      <c r="A48" s="85">
        <v>7698</v>
      </c>
      <c r="B48" s="84" t="s">
        <v>107</v>
      </c>
      <c r="C48" s="84" t="s">
        <v>97</v>
      </c>
      <c r="D48" s="84" t="s">
        <v>5</v>
      </c>
      <c r="E48" s="84" t="s">
        <v>7</v>
      </c>
      <c r="F48" s="84" t="s">
        <v>27</v>
      </c>
      <c r="G48" s="84" t="s">
        <v>170</v>
      </c>
      <c r="H48" s="84" t="s">
        <v>10</v>
      </c>
      <c r="I48" s="84" t="s">
        <v>89</v>
      </c>
      <c r="J48" s="84" t="s">
        <v>89</v>
      </c>
      <c r="K48" s="84" t="s">
        <v>16</v>
      </c>
      <c r="L48" s="84" t="s">
        <v>101</v>
      </c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 t="s">
        <v>77</v>
      </c>
      <c r="BE48" s="84" t="s">
        <v>99</v>
      </c>
    </row>
    <row r="49" spans="1:57" x14ac:dyDescent="0.3">
      <c r="A49" s="85">
        <v>7706</v>
      </c>
      <c r="B49" s="84" t="s">
        <v>107</v>
      </c>
      <c r="C49" s="84" t="s">
        <v>98</v>
      </c>
      <c r="D49" s="84" t="s">
        <v>5</v>
      </c>
      <c r="E49" s="84" t="s">
        <v>6</v>
      </c>
      <c r="F49" s="30" t="s">
        <v>27</v>
      </c>
      <c r="G49" s="84" t="s">
        <v>169</v>
      </c>
      <c r="H49" s="84" t="s">
        <v>10</v>
      </c>
      <c r="I49" s="84" t="s">
        <v>89</v>
      </c>
      <c r="J49" s="84" t="s">
        <v>89</v>
      </c>
      <c r="K49" s="84" t="s">
        <v>16</v>
      </c>
      <c r="L49" s="84" t="s">
        <v>101</v>
      </c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 t="s">
        <v>77</v>
      </c>
      <c r="BE49" s="84" t="s">
        <v>79</v>
      </c>
    </row>
    <row r="50" spans="1:57" x14ac:dyDescent="0.3">
      <c r="A50" s="85">
        <v>7700</v>
      </c>
      <c r="B50" s="84" t="s">
        <v>107</v>
      </c>
      <c r="C50" s="84" t="s">
        <v>98</v>
      </c>
      <c r="D50" s="84" t="s">
        <v>4</v>
      </c>
      <c r="E50" s="84" t="s">
        <v>8</v>
      </c>
      <c r="F50" s="84" t="s">
        <v>20</v>
      </c>
      <c r="G50" s="84"/>
      <c r="H50" s="84" t="s">
        <v>10</v>
      </c>
      <c r="I50" s="84" t="s">
        <v>89</v>
      </c>
      <c r="J50" s="84" t="s">
        <v>89</v>
      </c>
      <c r="K50" s="84" t="s">
        <v>88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 t="s">
        <v>260</v>
      </c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</row>
    <row r="51" spans="1:57" x14ac:dyDescent="0.3">
      <c r="A51" s="85">
        <v>7750</v>
      </c>
      <c r="B51" s="84" t="s">
        <v>107</v>
      </c>
      <c r="C51" s="84" t="s">
        <v>98</v>
      </c>
      <c r="D51" s="84" t="s">
        <v>5</v>
      </c>
      <c r="E51" s="84" t="s">
        <v>7</v>
      </c>
      <c r="F51" s="84" t="s">
        <v>29</v>
      </c>
      <c r="G51" s="84"/>
      <c r="H51" s="84" t="s">
        <v>10</v>
      </c>
      <c r="I51" s="84" t="s">
        <v>89</v>
      </c>
      <c r="J51" s="84" t="s">
        <v>89</v>
      </c>
      <c r="K51" s="84" t="s">
        <v>17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 t="s">
        <v>77</v>
      </c>
      <c r="BE51" s="84" t="s">
        <v>99</v>
      </c>
    </row>
    <row r="52" spans="1:57" x14ac:dyDescent="0.3">
      <c r="A52" s="85">
        <v>7779</v>
      </c>
      <c r="B52" s="84" t="s">
        <v>107</v>
      </c>
      <c r="C52" s="84" t="s">
        <v>98</v>
      </c>
      <c r="D52" s="84" t="s">
        <v>5</v>
      </c>
      <c r="E52" s="84" t="s">
        <v>6</v>
      </c>
      <c r="F52" s="84" t="s">
        <v>27</v>
      </c>
      <c r="G52" s="84" t="s">
        <v>168</v>
      </c>
      <c r="H52" s="84" t="s">
        <v>10</v>
      </c>
      <c r="I52" s="84" t="s">
        <v>89</v>
      </c>
      <c r="J52" s="84" t="s">
        <v>89</v>
      </c>
      <c r="K52" s="84" t="s">
        <v>88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 t="s">
        <v>111</v>
      </c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</row>
    <row r="53" spans="1:57" x14ac:dyDescent="0.3">
      <c r="A53" s="85">
        <v>8173</v>
      </c>
      <c r="B53" s="84" t="s">
        <v>107</v>
      </c>
      <c r="C53" s="84" t="s">
        <v>98</v>
      </c>
      <c r="D53" s="84" t="s">
        <v>5</v>
      </c>
      <c r="E53" s="84" t="s">
        <v>6</v>
      </c>
      <c r="F53" s="84" t="s">
        <v>22</v>
      </c>
      <c r="G53" s="84" t="s">
        <v>167</v>
      </c>
      <c r="H53" s="84" t="s">
        <v>10</v>
      </c>
      <c r="I53" s="84" t="s">
        <v>89</v>
      </c>
      <c r="J53" s="84" t="s">
        <v>89</v>
      </c>
      <c r="K53" s="84" t="s">
        <v>88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 t="s">
        <v>112</v>
      </c>
      <c r="AV53" s="84"/>
      <c r="AW53" s="84"/>
      <c r="AX53" s="84"/>
      <c r="AY53" s="84"/>
      <c r="AZ53" s="84"/>
      <c r="BA53" s="84"/>
      <c r="BB53" s="84"/>
      <c r="BC53" s="84"/>
      <c r="BD53" s="84"/>
      <c r="BE53" s="84"/>
    </row>
    <row r="54" spans="1:57" x14ac:dyDescent="0.3">
      <c r="A54" s="85">
        <v>8178</v>
      </c>
      <c r="B54" s="84" t="s">
        <v>107</v>
      </c>
      <c r="C54" s="84" t="s">
        <v>98</v>
      </c>
      <c r="D54" s="84" t="s">
        <v>4</v>
      </c>
      <c r="E54" s="84" t="s">
        <v>6</v>
      </c>
      <c r="F54" s="84" t="s">
        <v>20</v>
      </c>
      <c r="G54" s="84"/>
      <c r="H54" s="84" t="s">
        <v>10</v>
      </c>
      <c r="I54" s="84" t="s">
        <v>88</v>
      </c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 t="s">
        <v>93</v>
      </c>
      <c r="AZ54" s="84"/>
      <c r="BA54" s="84"/>
      <c r="BB54" s="84"/>
      <c r="BC54" s="84"/>
      <c r="BD54" s="84"/>
      <c r="BE54" s="84"/>
    </row>
    <row r="55" spans="1:57" x14ac:dyDescent="0.3">
      <c r="A55" s="85">
        <v>7993</v>
      </c>
      <c r="B55" s="84" t="s">
        <v>107</v>
      </c>
      <c r="C55" s="84" t="s">
        <v>98</v>
      </c>
      <c r="D55" s="84" t="s">
        <v>5</v>
      </c>
      <c r="E55" s="84" t="s">
        <v>6</v>
      </c>
      <c r="F55" s="84" t="s">
        <v>27</v>
      </c>
      <c r="G55" s="84" t="s">
        <v>142</v>
      </c>
      <c r="H55" s="84" t="s">
        <v>10</v>
      </c>
      <c r="I55" s="84" t="s">
        <v>89</v>
      </c>
      <c r="J55" s="84" t="s">
        <v>89</v>
      </c>
      <c r="K55" s="84" t="s">
        <v>16</v>
      </c>
      <c r="L55" s="84" t="s">
        <v>101</v>
      </c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 t="s">
        <v>77</v>
      </c>
      <c r="BE55" s="84" t="s">
        <v>99</v>
      </c>
    </row>
    <row r="56" spans="1:57" x14ac:dyDescent="0.3">
      <c r="A56" s="85">
        <v>8205</v>
      </c>
      <c r="B56" s="84" t="s">
        <v>107</v>
      </c>
      <c r="C56" s="84" t="s">
        <v>98</v>
      </c>
      <c r="D56" s="84" t="s">
        <v>4</v>
      </c>
      <c r="E56" s="84" t="s">
        <v>6</v>
      </c>
      <c r="F56" s="84" t="s">
        <v>20</v>
      </c>
      <c r="G56" s="84"/>
      <c r="H56" s="84" t="s">
        <v>10</v>
      </c>
      <c r="I56" s="84" t="s">
        <v>89</v>
      </c>
      <c r="J56" s="84" t="s">
        <v>87</v>
      </c>
      <c r="K56" s="84" t="s">
        <v>88</v>
      </c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 t="s">
        <v>258</v>
      </c>
      <c r="AG56" s="84"/>
      <c r="AH56" s="84"/>
      <c r="AI56" s="84"/>
      <c r="AJ56" s="84"/>
      <c r="AK56" s="84"/>
      <c r="AL56" s="84"/>
      <c r="AM56" s="84" t="s">
        <v>260</v>
      </c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</row>
    <row r="57" spans="1:57" x14ac:dyDescent="0.3">
      <c r="A57" s="85">
        <v>9629</v>
      </c>
      <c r="B57" s="84" t="s">
        <v>107</v>
      </c>
      <c r="C57" s="84" t="s">
        <v>97</v>
      </c>
      <c r="D57" s="84" t="s">
        <v>4</v>
      </c>
      <c r="E57" s="84" t="s">
        <v>6</v>
      </c>
      <c r="F57" s="84" t="s">
        <v>20</v>
      </c>
      <c r="G57" s="84"/>
      <c r="H57" s="84" t="s">
        <v>10</v>
      </c>
      <c r="I57" s="84" t="s">
        <v>89</v>
      </c>
      <c r="J57" s="84" t="s">
        <v>89</v>
      </c>
      <c r="K57" s="84" t="s">
        <v>88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 t="s">
        <v>117</v>
      </c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</row>
    <row r="58" spans="1:57" x14ac:dyDescent="0.3">
      <c r="A58" s="85">
        <v>9696</v>
      </c>
      <c r="B58" s="84" t="s">
        <v>107</v>
      </c>
      <c r="C58" s="84" t="s">
        <v>98</v>
      </c>
      <c r="D58" s="84" t="s">
        <v>5</v>
      </c>
      <c r="E58" s="84" t="s">
        <v>6</v>
      </c>
      <c r="F58" s="84" t="s">
        <v>21</v>
      </c>
      <c r="G58" s="84"/>
      <c r="H58" s="84" t="s">
        <v>10</v>
      </c>
      <c r="I58" s="84" t="s">
        <v>89</v>
      </c>
      <c r="J58" s="84" t="s">
        <v>89</v>
      </c>
      <c r="K58" s="84" t="s">
        <v>88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 t="s">
        <v>113</v>
      </c>
      <c r="AJ58" s="84"/>
      <c r="AK58" s="84" t="s">
        <v>72</v>
      </c>
      <c r="AL58" s="84"/>
      <c r="AM58" s="84"/>
      <c r="AN58" s="84"/>
      <c r="AO58" s="84"/>
      <c r="AP58" s="84"/>
      <c r="AQ58" s="84"/>
      <c r="AR58" s="84"/>
      <c r="AS58" s="84" t="s">
        <v>46</v>
      </c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</row>
    <row r="59" spans="1:57" x14ac:dyDescent="0.3">
      <c r="A59" s="85">
        <v>9714</v>
      </c>
      <c r="B59" s="84" t="s">
        <v>107</v>
      </c>
      <c r="C59" s="84" t="s">
        <v>98</v>
      </c>
      <c r="D59" s="84" t="s">
        <v>4</v>
      </c>
      <c r="E59" s="84" t="s">
        <v>6</v>
      </c>
      <c r="F59" s="84" t="s">
        <v>20</v>
      </c>
      <c r="G59" s="84"/>
      <c r="H59" s="84" t="s">
        <v>10</v>
      </c>
      <c r="I59" s="84" t="s">
        <v>89</v>
      </c>
      <c r="J59" s="84" t="s">
        <v>87</v>
      </c>
      <c r="K59" s="84" t="s">
        <v>16</v>
      </c>
      <c r="L59" s="84" t="s">
        <v>101</v>
      </c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 t="s">
        <v>76</v>
      </c>
      <c r="BE59" s="84" t="s">
        <v>79</v>
      </c>
    </row>
    <row r="60" spans="1:57" x14ac:dyDescent="0.3">
      <c r="A60" s="85">
        <v>7352</v>
      </c>
      <c r="B60" s="84" t="s">
        <v>107</v>
      </c>
      <c r="C60" s="84" t="s">
        <v>98</v>
      </c>
      <c r="D60" s="84" t="s">
        <v>4</v>
      </c>
      <c r="E60" s="84" t="s">
        <v>6</v>
      </c>
      <c r="F60" s="84" t="s">
        <v>20</v>
      </c>
      <c r="G60" s="84"/>
      <c r="H60" s="84" t="s">
        <v>10</v>
      </c>
      <c r="I60" s="84" t="s">
        <v>89</v>
      </c>
      <c r="J60" s="84" t="s">
        <v>89</v>
      </c>
      <c r="K60" s="84" t="s">
        <v>88</v>
      </c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 t="s">
        <v>259</v>
      </c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</row>
    <row r="61" spans="1:57" x14ac:dyDescent="0.3">
      <c r="A61" s="85">
        <v>7603</v>
      </c>
      <c r="B61" s="84" t="s">
        <v>107</v>
      </c>
      <c r="C61" s="84" t="s">
        <v>98</v>
      </c>
      <c r="D61" s="84" t="s">
        <v>5</v>
      </c>
      <c r="E61" s="84" t="s">
        <v>7</v>
      </c>
      <c r="F61" s="84" t="s">
        <v>30</v>
      </c>
      <c r="G61" s="84" t="s">
        <v>166</v>
      </c>
      <c r="H61" s="84" t="s">
        <v>10</v>
      </c>
      <c r="I61" s="84" t="s">
        <v>89</v>
      </c>
      <c r="J61" s="84" t="s">
        <v>89</v>
      </c>
      <c r="K61" s="84" t="s">
        <v>16</v>
      </c>
      <c r="L61" s="84" t="s">
        <v>101</v>
      </c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 t="s">
        <v>77</v>
      </c>
      <c r="BE61" s="84" t="s">
        <v>99</v>
      </c>
    </row>
    <row r="62" spans="1:57" x14ac:dyDescent="0.3">
      <c r="A62" s="85">
        <v>7383</v>
      </c>
      <c r="B62" s="84" t="s">
        <v>107</v>
      </c>
      <c r="C62" s="84" t="s">
        <v>98</v>
      </c>
      <c r="D62" s="84" t="s">
        <v>5</v>
      </c>
      <c r="E62" s="84" t="s">
        <v>6</v>
      </c>
      <c r="F62" s="84" t="s">
        <v>30</v>
      </c>
      <c r="G62" s="84" t="s">
        <v>165</v>
      </c>
      <c r="H62" s="84" t="s">
        <v>10</v>
      </c>
      <c r="I62" s="84" t="s">
        <v>89</v>
      </c>
      <c r="J62" s="84" t="s">
        <v>89</v>
      </c>
      <c r="K62" s="84" t="s">
        <v>88</v>
      </c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 t="s">
        <v>91</v>
      </c>
      <c r="BA62" s="84"/>
      <c r="BB62" s="84"/>
      <c r="BC62" s="84"/>
      <c r="BD62" s="84"/>
      <c r="BE62" s="84"/>
    </row>
    <row r="63" spans="1:57" x14ac:dyDescent="0.3">
      <c r="A63" s="85">
        <v>8406</v>
      </c>
      <c r="B63" s="84" t="s">
        <v>107</v>
      </c>
      <c r="C63" s="84" t="s">
        <v>98</v>
      </c>
      <c r="D63" s="84" t="s">
        <v>5</v>
      </c>
      <c r="E63" s="84" t="s">
        <v>6</v>
      </c>
      <c r="F63" s="84" t="s">
        <v>27</v>
      </c>
      <c r="G63" s="84" t="s">
        <v>142</v>
      </c>
      <c r="H63" s="84" t="s">
        <v>10</v>
      </c>
      <c r="I63" s="84" t="s">
        <v>89</v>
      </c>
      <c r="J63" s="84" t="s">
        <v>89</v>
      </c>
      <c r="K63" s="84" t="s">
        <v>88</v>
      </c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 t="s">
        <v>111</v>
      </c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</row>
    <row r="64" spans="1:57" x14ac:dyDescent="0.3">
      <c r="A64" s="85">
        <v>8770</v>
      </c>
      <c r="B64" s="84" t="s">
        <v>107</v>
      </c>
      <c r="C64" s="84" t="s">
        <v>98</v>
      </c>
      <c r="D64" s="84" t="s">
        <v>5</v>
      </c>
      <c r="E64" s="84" t="s">
        <v>6</v>
      </c>
      <c r="F64" s="30" t="s">
        <v>27</v>
      </c>
      <c r="G64" s="84"/>
      <c r="H64" s="84" t="s">
        <v>10</v>
      </c>
      <c r="I64" s="84" t="s">
        <v>89</v>
      </c>
      <c r="J64" s="84" t="s">
        <v>89</v>
      </c>
      <c r="K64" s="84" t="s">
        <v>88</v>
      </c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 t="s">
        <v>72</v>
      </c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 t="s">
        <v>64</v>
      </c>
      <c r="AX64" s="84"/>
      <c r="AY64" s="84"/>
      <c r="AZ64" s="84"/>
      <c r="BA64" s="84"/>
      <c r="BB64" s="84"/>
      <c r="BC64" s="84"/>
      <c r="BD64" s="84"/>
      <c r="BE64" s="84"/>
    </row>
    <row r="65" spans="1:57" x14ac:dyDescent="0.3">
      <c r="A65" s="85">
        <v>9718</v>
      </c>
      <c r="B65" s="84" t="s">
        <v>107</v>
      </c>
      <c r="C65" s="84" t="s">
        <v>98</v>
      </c>
      <c r="D65" s="84" t="s">
        <v>4</v>
      </c>
      <c r="E65" s="84" t="s">
        <v>6</v>
      </c>
      <c r="F65" s="84" t="s">
        <v>21</v>
      </c>
      <c r="G65" s="84"/>
      <c r="H65" s="84" t="s">
        <v>10</v>
      </c>
      <c r="I65" s="84" t="s">
        <v>89</v>
      </c>
      <c r="J65" s="84" t="s">
        <v>89</v>
      </c>
      <c r="K65" s="84" t="s">
        <v>88</v>
      </c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 t="s">
        <v>111</v>
      </c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</row>
    <row r="66" spans="1:57" x14ac:dyDescent="0.3">
      <c r="A66" s="85">
        <v>9775</v>
      </c>
      <c r="B66" s="84" t="s">
        <v>107</v>
      </c>
      <c r="C66" s="84" t="s">
        <v>98</v>
      </c>
      <c r="D66" s="84" t="s">
        <v>5</v>
      </c>
      <c r="E66" s="84" t="s">
        <v>6</v>
      </c>
      <c r="F66" s="84" t="s">
        <v>21</v>
      </c>
      <c r="G66" s="84"/>
      <c r="H66" s="84" t="s">
        <v>10</v>
      </c>
      <c r="I66" s="84" t="s">
        <v>89</v>
      </c>
      <c r="J66" s="84" t="s">
        <v>89</v>
      </c>
      <c r="K66" s="84" t="s">
        <v>88</v>
      </c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 t="s">
        <v>111</v>
      </c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</row>
    <row r="67" spans="1:57" x14ac:dyDescent="0.3">
      <c r="A67" s="85">
        <v>9826</v>
      </c>
      <c r="B67" s="84" t="s">
        <v>107</v>
      </c>
      <c r="C67" s="84" t="s">
        <v>98</v>
      </c>
      <c r="D67" s="84" t="s">
        <v>5</v>
      </c>
      <c r="E67" s="84" t="s">
        <v>6</v>
      </c>
      <c r="F67" s="84" t="s">
        <v>31</v>
      </c>
      <c r="G67" s="84"/>
      <c r="H67" s="84" t="s">
        <v>10</v>
      </c>
      <c r="I67" s="84" t="s">
        <v>89</v>
      </c>
      <c r="J67" s="84" t="s">
        <v>89</v>
      </c>
      <c r="K67" s="84" t="s">
        <v>88</v>
      </c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 t="s">
        <v>111</v>
      </c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</row>
    <row r="68" spans="1:57" x14ac:dyDescent="0.3">
      <c r="A68" s="85">
        <v>9835</v>
      </c>
      <c r="B68" s="84" t="s">
        <v>107</v>
      </c>
      <c r="C68" s="84" t="s">
        <v>98</v>
      </c>
      <c r="D68" s="84" t="s">
        <v>5</v>
      </c>
      <c r="E68" s="84" t="s">
        <v>6</v>
      </c>
      <c r="F68" s="84" t="s">
        <v>22</v>
      </c>
      <c r="G68" s="84" t="s">
        <v>164</v>
      </c>
      <c r="H68" s="84" t="s">
        <v>10</v>
      </c>
      <c r="I68" s="84" t="s">
        <v>89</v>
      </c>
      <c r="J68" s="84" t="s">
        <v>89</v>
      </c>
      <c r="K68" s="84" t="s">
        <v>88</v>
      </c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 t="s">
        <v>117</v>
      </c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</row>
    <row r="69" spans="1:57" x14ac:dyDescent="0.3">
      <c r="A69" s="85">
        <v>9887</v>
      </c>
      <c r="B69" s="84" t="s">
        <v>107</v>
      </c>
      <c r="C69" s="84" t="s">
        <v>98</v>
      </c>
      <c r="D69" s="84" t="s">
        <v>5</v>
      </c>
      <c r="E69" s="84" t="s">
        <v>6</v>
      </c>
      <c r="F69" s="84" t="s">
        <v>21</v>
      </c>
      <c r="G69" s="84"/>
      <c r="H69" s="84" t="s">
        <v>10</v>
      </c>
      <c r="I69" s="84" t="s">
        <v>89</v>
      </c>
      <c r="J69" s="84" t="s">
        <v>89</v>
      </c>
      <c r="K69" s="84" t="s">
        <v>88</v>
      </c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 t="s">
        <v>111</v>
      </c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</row>
    <row r="70" spans="1:57" x14ac:dyDescent="0.3">
      <c r="A70" s="85">
        <v>9903</v>
      </c>
      <c r="B70" s="84" t="s">
        <v>107</v>
      </c>
      <c r="C70" s="84" t="s">
        <v>98</v>
      </c>
      <c r="D70" s="84" t="s">
        <v>5</v>
      </c>
      <c r="E70" s="84" t="s">
        <v>6</v>
      </c>
      <c r="F70" s="84" t="s">
        <v>21</v>
      </c>
      <c r="G70" s="84"/>
      <c r="H70" s="84" t="s">
        <v>10</v>
      </c>
      <c r="I70" s="84" t="s">
        <v>89</v>
      </c>
      <c r="J70" s="84" t="s">
        <v>89</v>
      </c>
      <c r="K70" s="84" t="s">
        <v>16</v>
      </c>
      <c r="L70" s="84" t="s">
        <v>101</v>
      </c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 t="s">
        <v>77</v>
      </c>
      <c r="BE70" s="84" t="s">
        <v>79</v>
      </c>
    </row>
    <row r="71" spans="1:57" x14ac:dyDescent="0.3">
      <c r="A71" s="85">
        <v>9917</v>
      </c>
      <c r="B71" s="84" t="s">
        <v>107</v>
      </c>
      <c r="C71" s="84" t="s">
        <v>98</v>
      </c>
      <c r="D71" s="84" t="s">
        <v>4</v>
      </c>
      <c r="E71" s="84" t="s">
        <v>6</v>
      </c>
      <c r="F71" s="84" t="s">
        <v>20</v>
      </c>
      <c r="G71" s="84"/>
      <c r="H71" s="84" t="s">
        <v>10</v>
      </c>
      <c r="I71" s="84" t="s">
        <v>89</v>
      </c>
      <c r="J71" s="84" t="s">
        <v>89</v>
      </c>
      <c r="K71" s="84" t="s">
        <v>88</v>
      </c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 t="s">
        <v>117</v>
      </c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</row>
    <row r="72" spans="1:57" x14ac:dyDescent="0.3">
      <c r="A72" s="85">
        <v>9941</v>
      </c>
      <c r="B72" s="84" t="s">
        <v>107</v>
      </c>
      <c r="C72" s="84" t="s">
        <v>98</v>
      </c>
      <c r="D72" s="84" t="s">
        <v>5</v>
      </c>
      <c r="E72" s="84" t="s">
        <v>7</v>
      </c>
      <c r="F72" s="84" t="s">
        <v>33</v>
      </c>
      <c r="G72" s="84"/>
      <c r="H72" s="84" t="s">
        <v>10</v>
      </c>
      <c r="I72" s="84" t="s">
        <v>89</v>
      </c>
      <c r="J72" s="84" t="s">
        <v>89</v>
      </c>
      <c r="K72" s="84" t="s">
        <v>16</v>
      </c>
      <c r="L72" s="84" t="s">
        <v>101</v>
      </c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 t="s">
        <v>77</v>
      </c>
      <c r="BE72" s="84" t="s">
        <v>99</v>
      </c>
    </row>
    <row r="73" spans="1:57" x14ac:dyDescent="0.3">
      <c r="A73" s="85">
        <v>9965</v>
      </c>
      <c r="B73" s="84" t="s">
        <v>107</v>
      </c>
      <c r="C73" s="84" t="s">
        <v>98</v>
      </c>
      <c r="D73" s="84" t="s">
        <v>5</v>
      </c>
      <c r="E73" s="84" t="s">
        <v>6</v>
      </c>
      <c r="F73" s="84" t="s">
        <v>28</v>
      </c>
      <c r="G73" s="84"/>
      <c r="H73" s="84" t="s">
        <v>10</v>
      </c>
      <c r="I73" s="84" t="s">
        <v>89</v>
      </c>
      <c r="J73" s="84" t="s">
        <v>89</v>
      </c>
      <c r="K73" s="84" t="s">
        <v>88</v>
      </c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 t="s">
        <v>111</v>
      </c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</row>
    <row r="74" spans="1:57" x14ac:dyDescent="0.3">
      <c r="A74" s="85">
        <v>9993</v>
      </c>
      <c r="B74" s="84" t="s">
        <v>107</v>
      </c>
      <c r="C74" s="84" t="s">
        <v>98</v>
      </c>
      <c r="D74" s="84" t="s">
        <v>5</v>
      </c>
      <c r="E74" s="84" t="s">
        <v>6</v>
      </c>
      <c r="F74" s="84" t="s">
        <v>31</v>
      </c>
      <c r="G74" s="84"/>
      <c r="H74" s="84" t="s">
        <v>10</v>
      </c>
      <c r="I74" s="84" t="s">
        <v>89</v>
      </c>
      <c r="J74" s="84" t="s">
        <v>89</v>
      </c>
      <c r="K74" s="84" t="s">
        <v>88</v>
      </c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 t="s">
        <v>91</v>
      </c>
      <c r="BA74" s="84"/>
      <c r="BB74" s="84"/>
      <c r="BC74" s="84"/>
      <c r="BD74" s="84"/>
      <c r="BE74" s="84"/>
    </row>
    <row r="75" spans="1:57" x14ac:dyDescent="0.3">
      <c r="A75" s="85">
        <v>10031</v>
      </c>
      <c r="B75" s="84" t="s">
        <v>107</v>
      </c>
      <c r="C75" s="84" t="s">
        <v>98</v>
      </c>
      <c r="D75" s="84" t="s">
        <v>4</v>
      </c>
      <c r="E75" s="84" t="s">
        <v>6</v>
      </c>
      <c r="F75" s="84" t="s">
        <v>20</v>
      </c>
      <c r="G75" s="84"/>
      <c r="H75" s="84" t="s">
        <v>10</v>
      </c>
      <c r="I75" s="84" t="s">
        <v>89</v>
      </c>
      <c r="J75" s="84" t="s">
        <v>89</v>
      </c>
      <c r="K75" s="84" t="s">
        <v>88</v>
      </c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 t="s">
        <v>117</v>
      </c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</row>
    <row r="76" spans="1:57" x14ac:dyDescent="0.3">
      <c r="A76" s="85">
        <v>10082</v>
      </c>
      <c r="B76" s="84" t="s">
        <v>107</v>
      </c>
      <c r="C76" s="84" t="s">
        <v>98</v>
      </c>
      <c r="D76" s="84" t="s">
        <v>4</v>
      </c>
      <c r="E76" s="84" t="s">
        <v>6</v>
      </c>
      <c r="F76" s="84" t="s">
        <v>20</v>
      </c>
      <c r="G76" s="84"/>
      <c r="H76" s="84" t="s">
        <v>10</v>
      </c>
      <c r="I76" s="84" t="s">
        <v>89</v>
      </c>
      <c r="J76" s="84" t="s">
        <v>89</v>
      </c>
      <c r="K76" s="84" t="s">
        <v>88</v>
      </c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 t="s">
        <v>46</v>
      </c>
      <c r="AT76" s="84"/>
      <c r="AU76" s="84"/>
      <c r="AV76" s="84"/>
      <c r="AW76" s="84"/>
      <c r="AX76" s="84"/>
      <c r="AY76" s="84"/>
      <c r="AZ76" s="84"/>
      <c r="BA76" s="84"/>
      <c r="BB76" s="84"/>
      <c r="BC76" s="84" t="s">
        <v>241</v>
      </c>
      <c r="BD76" s="84"/>
      <c r="BE76" s="84"/>
    </row>
    <row r="77" spans="1:57" x14ac:dyDescent="0.3">
      <c r="A77" s="85">
        <v>10159</v>
      </c>
      <c r="B77" s="84" t="s">
        <v>107</v>
      </c>
      <c r="C77" s="84" t="s">
        <v>98</v>
      </c>
      <c r="D77" s="84" t="s">
        <v>5</v>
      </c>
      <c r="E77" s="84" t="s">
        <v>6</v>
      </c>
      <c r="F77" s="84" t="s">
        <v>27</v>
      </c>
      <c r="G77" s="84"/>
      <c r="H77" s="84" t="s">
        <v>10</v>
      </c>
      <c r="I77" s="84" t="s">
        <v>89</v>
      </c>
      <c r="J77" s="84" t="s">
        <v>89</v>
      </c>
      <c r="K77" s="84" t="s">
        <v>17</v>
      </c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 t="s">
        <v>76</v>
      </c>
      <c r="BE77" s="84" t="s">
        <v>99</v>
      </c>
    </row>
    <row r="78" spans="1:57" x14ac:dyDescent="0.3">
      <c r="A78" s="85">
        <v>10167</v>
      </c>
      <c r="B78" s="84" t="s">
        <v>107</v>
      </c>
      <c r="C78" s="84" t="s">
        <v>98</v>
      </c>
      <c r="D78" s="84" t="s">
        <v>4</v>
      </c>
      <c r="E78" s="84" t="s">
        <v>6</v>
      </c>
      <c r="F78" s="84" t="s">
        <v>21</v>
      </c>
      <c r="G78" s="84"/>
      <c r="H78" s="84" t="s">
        <v>10</v>
      </c>
      <c r="I78" s="84" t="s">
        <v>89</v>
      </c>
      <c r="J78" s="84" t="s">
        <v>89</v>
      </c>
      <c r="K78" s="84" t="s">
        <v>88</v>
      </c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 t="s">
        <v>111</v>
      </c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</row>
    <row r="79" spans="1:57" x14ac:dyDescent="0.3">
      <c r="A79" s="85">
        <v>10169</v>
      </c>
      <c r="B79" s="84" t="s">
        <v>107</v>
      </c>
      <c r="C79" s="84" t="s">
        <v>98</v>
      </c>
      <c r="D79" s="84" t="s">
        <v>5</v>
      </c>
      <c r="E79" s="84" t="s">
        <v>7</v>
      </c>
      <c r="F79" s="84" t="s">
        <v>27</v>
      </c>
      <c r="G79" s="84" t="s">
        <v>155</v>
      </c>
      <c r="H79" s="84" t="s">
        <v>10</v>
      </c>
      <c r="I79" s="84" t="s">
        <v>89</v>
      </c>
      <c r="J79" s="84" t="s">
        <v>89</v>
      </c>
      <c r="K79" s="84" t="s">
        <v>88</v>
      </c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 t="s">
        <v>111</v>
      </c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</row>
    <row r="80" spans="1:57" x14ac:dyDescent="0.3">
      <c r="A80" s="85">
        <v>10198</v>
      </c>
      <c r="B80" s="84" t="s">
        <v>107</v>
      </c>
      <c r="C80" s="84" t="s">
        <v>98</v>
      </c>
      <c r="D80" s="84" t="s">
        <v>4</v>
      </c>
      <c r="E80" s="84" t="s">
        <v>6</v>
      </c>
      <c r="F80" s="84" t="s">
        <v>20</v>
      </c>
      <c r="G80" s="84"/>
      <c r="H80" s="84" t="s">
        <v>10</v>
      </c>
      <c r="I80" s="84" t="s">
        <v>89</v>
      </c>
      <c r="J80" s="84" t="s">
        <v>89</v>
      </c>
      <c r="K80" s="84" t="s">
        <v>88</v>
      </c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 t="s">
        <v>124</v>
      </c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</row>
    <row r="81" spans="1:57" x14ac:dyDescent="0.3">
      <c r="A81" s="85">
        <v>567</v>
      </c>
      <c r="B81" s="84" t="s">
        <v>107</v>
      </c>
      <c r="C81" s="84" t="s">
        <v>98</v>
      </c>
      <c r="D81" s="84" t="s">
        <v>4</v>
      </c>
      <c r="E81" s="84" t="s">
        <v>7</v>
      </c>
      <c r="F81" s="84" t="s">
        <v>20</v>
      </c>
      <c r="G81" s="84"/>
      <c r="H81" s="84" t="s">
        <v>10</v>
      </c>
      <c r="I81" s="84" t="s">
        <v>89</v>
      </c>
      <c r="J81" s="84" t="s">
        <v>89</v>
      </c>
      <c r="K81" s="84" t="s">
        <v>16</v>
      </c>
      <c r="L81" s="84"/>
      <c r="M81" s="84" t="s">
        <v>122</v>
      </c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 t="s">
        <v>77</v>
      </c>
      <c r="BE81" s="84" t="s">
        <v>99</v>
      </c>
    </row>
    <row r="82" spans="1:57" x14ac:dyDescent="0.3">
      <c r="A82" s="85">
        <v>6733</v>
      </c>
      <c r="B82" s="84" t="s">
        <v>107</v>
      </c>
      <c r="C82" s="84" t="s">
        <v>98</v>
      </c>
      <c r="D82" s="84" t="s">
        <v>5</v>
      </c>
      <c r="E82" s="84" t="s">
        <v>6</v>
      </c>
      <c r="F82" s="84" t="s">
        <v>28</v>
      </c>
      <c r="G82" s="84" t="s">
        <v>163</v>
      </c>
      <c r="H82" s="84" t="s">
        <v>10</v>
      </c>
      <c r="I82" s="84" t="s">
        <v>89</v>
      </c>
      <c r="J82" s="84" t="s">
        <v>89</v>
      </c>
      <c r="K82" s="84" t="s">
        <v>88</v>
      </c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 t="s">
        <v>91</v>
      </c>
      <c r="BA82" s="84"/>
      <c r="BB82" s="84"/>
      <c r="BC82" s="84"/>
      <c r="BD82" s="84"/>
      <c r="BE82" s="84"/>
    </row>
    <row r="83" spans="1:57" x14ac:dyDescent="0.3">
      <c r="A83" s="85">
        <v>8203</v>
      </c>
      <c r="B83" s="84" t="s">
        <v>107</v>
      </c>
      <c r="C83" s="84" t="s">
        <v>98</v>
      </c>
      <c r="D83" s="84" t="s">
        <v>4</v>
      </c>
      <c r="E83" s="84" t="s">
        <v>6</v>
      </c>
      <c r="F83" s="84" t="s">
        <v>20</v>
      </c>
      <c r="G83" s="84"/>
      <c r="H83" s="84" t="s">
        <v>10</v>
      </c>
      <c r="I83" s="84" t="s">
        <v>89</v>
      </c>
      <c r="J83" s="84" t="s">
        <v>89</v>
      </c>
      <c r="K83" s="84" t="s">
        <v>17</v>
      </c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 t="s">
        <v>77</v>
      </c>
      <c r="BE83" s="84" t="s">
        <v>99</v>
      </c>
    </row>
    <row r="84" spans="1:57" x14ac:dyDescent="0.3">
      <c r="A84" s="85">
        <v>9910</v>
      </c>
      <c r="B84" s="84" t="s">
        <v>107</v>
      </c>
      <c r="C84" s="84" t="s">
        <v>98</v>
      </c>
      <c r="D84" s="84" t="s">
        <v>4</v>
      </c>
      <c r="E84" s="84" t="s">
        <v>6</v>
      </c>
      <c r="F84" s="84" t="s">
        <v>20</v>
      </c>
      <c r="G84" s="84"/>
      <c r="H84" s="84" t="s">
        <v>10</v>
      </c>
      <c r="I84" s="84" t="s">
        <v>89</v>
      </c>
      <c r="J84" s="84" t="s">
        <v>89</v>
      </c>
      <c r="K84" s="84" t="s">
        <v>88</v>
      </c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 t="s">
        <v>117</v>
      </c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</row>
    <row r="85" spans="1:57" x14ac:dyDescent="0.3">
      <c r="A85" s="85">
        <v>9941</v>
      </c>
      <c r="B85" s="84" t="s">
        <v>107</v>
      </c>
      <c r="C85" s="84" t="s">
        <v>98</v>
      </c>
      <c r="D85" s="84" t="s">
        <v>5</v>
      </c>
      <c r="E85" s="84" t="s">
        <v>7</v>
      </c>
      <c r="F85" s="84" t="s">
        <v>33</v>
      </c>
      <c r="G85" s="84"/>
      <c r="H85" s="84" t="s">
        <v>10</v>
      </c>
      <c r="I85" s="84" t="s">
        <v>89</v>
      </c>
      <c r="J85" s="84" t="s">
        <v>89</v>
      </c>
      <c r="K85" s="84" t="s">
        <v>88</v>
      </c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 t="s">
        <v>257</v>
      </c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</row>
    <row r="86" spans="1:57" x14ac:dyDescent="0.3">
      <c r="A86" s="85">
        <v>9918</v>
      </c>
      <c r="B86" s="84" t="s">
        <v>107</v>
      </c>
      <c r="C86" s="84" t="s">
        <v>98</v>
      </c>
      <c r="D86" s="84" t="s">
        <v>4</v>
      </c>
      <c r="E86" s="84" t="s">
        <v>6</v>
      </c>
      <c r="F86" s="84" t="s">
        <v>20</v>
      </c>
      <c r="G86" s="84"/>
      <c r="H86" s="84" t="s">
        <v>10</v>
      </c>
      <c r="I86" s="84" t="s">
        <v>89</v>
      </c>
      <c r="J86" s="84" t="s">
        <v>87</v>
      </c>
      <c r="K86" s="84" t="s">
        <v>88</v>
      </c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 t="s">
        <v>113</v>
      </c>
      <c r="AJ86" s="84"/>
      <c r="AK86" s="84"/>
      <c r="AL86" s="84"/>
      <c r="AM86" s="84" t="s">
        <v>260</v>
      </c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</row>
    <row r="87" spans="1:57" x14ac:dyDescent="0.3">
      <c r="A87" s="85">
        <v>9695</v>
      </c>
      <c r="B87" s="84" t="s">
        <v>107</v>
      </c>
      <c r="C87" s="84" t="s">
        <v>97</v>
      </c>
      <c r="D87" s="84" t="s">
        <v>5</v>
      </c>
      <c r="E87" s="84" t="s">
        <v>6</v>
      </c>
      <c r="F87" s="84" t="s">
        <v>21</v>
      </c>
      <c r="G87" s="84"/>
      <c r="H87" s="84" t="s">
        <v>10</v>
      </c>
      <c r="I87" s="84" t="s">
        <v>89</v>
      </c>
      <c r="J87" s="84" t="s">
        <v>89</v>
      </c>
      <c r="K87" s="84" t="s">
        <v>17</v>
      </c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 t="s">
        <v>77</v>
      </c>
      <c r="BE87" s="84" t="s">
        <v>99</v>
      </c>
    </row>
    <row r="88" spans="1:57" x14ac:dyDescent="0.3">
      <c r="A88" s="85">
        <v>10253</v>
      </c>
      <c r="B88" s="84" t="s">
        <v>107</v>
      </c>
      <c r="C88" s="84" t="s">
        <v>98</v>
      </c>
      <c r="D88" s="84" t="s">
        <v>5</v>
      </c>
      <c r="E88" s="84" t="s">
        <v>6</v>
      </c>
      <c r="F88" s="84" t="s">
        <v>21</v>
      </c>
      <c r="G88" s="84"/>
      <c r="H88" s="84" t="s">
        <v>10</v>
      </c>
      <c r="I88" s="84" t="s">
        <v>89</v>
      </c>
      <c r="J88" s="84" t="s">
        <v>89</v>
      </c>
      <c r="K88" s="84" t="s">
        <v>88</v>
      </c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 t="s">
        <v>111</v>
      </c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</row>
    <row r="89" spans="1:57" x14ac:dyDescent="0.3">
      <c r="A89" s="85">
        <v>10270</v>
      </c>
      <c r="B89" s="84" t="s">
        <v>107</v>
      </c>
      <c r="C89" s="84" t="s">
        <v>98</v>
      </c>
      <c r="D89" s="84" t="s">
        <v>4</v>
      </c>
      <c r="E89" s="84" t="s">
        <v>8</v>
      </c>
      <c r="F89" s="84" t="s">
        <v>20</v>
      </c>
      <c r="G89" s="84"/>
      <c r="H89" s="84" t="s">
        <v>10</v>
      </c>
      <c r="I89" s="84" t="s">
        <v>89</v>
      </c>
      <c r="J89" s="84" t="s">
        <v>87</v>
      </c>
      <c r="K89" s="84" t="s">
        <v>16</v>
      </c>
      <c r="L89" s="84" t="s">
        <v>101</v>
      </c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 t="s">
        <v>77</v>
      </c>
      <c r="BE89" s="84" t="s">
        <v>99</v>
      </c>
    </row>
    <row r="90" spans="1:57" x14ac:dyDescent="0.3">
      <c r="A90" s="85">
        <v>10291</v>
      </c>
      <c r="B90" s="84" t="s">
        <v>107</v>
      </c>
      <c r="C90" s="84" t="s">
        <v>98</v>
      </c>
      <c r="D90" s="84" t="s">
        <v>4</v>
      </c>
      <c r="E90" s="84" t="s">
        <v>6</v>
      </c>
      <c r="F90" s="84" t="s">
        <v>20</v>
      </c>
      <c r="G90" s="84"/>
      <c r="H90" s="84" t="s">
        <v>10</v>
      </c>
      <c r="I90" s="84" t="s">
        <v>89</v>
      </c>
      <c r="J90" s="84" t="s">
        <v>89</v>
      </c>
      <c r="K90" s="84" t="s">
        <v>88</v>
      </c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 t="s">
        <v>260</v>
      </c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</row>
    <row r="91" spans="1:57" x14ac:dyDescent="0.3">
      <c r="A91" s="85">
        <v>10295</v>
      </c>
      <c r="B91" s="84" t="s">
        <v>107</v>
      </c>
      <c r="C91" s="84" t="s">
        <v>98</v>
      </c>
      <c r="D91" s="84" t="s">
        <v>5</v>
      </c>
      <c r="E91" s="84" t="s">
        <v>6</v>
      </c>
      <c r="F91" s="84" t="s">
        <v>27</v>
      </c>
      <c r="G91" s="84"/>
      <c r="H91" s="84" t="s">
        <v>10</v>
      </c>
      <c r="I91" s="84" t="s">
        <v>89</v>
      </c>
      <c r="J91" s="84" t="s">
        <v>89</v>
      </c>
      <c r="K91" s="84" t="s">
        <v>16</v>
      </c>
      <c r="L91" s="84" t="s">
        <v>101</v>
      </c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 t="s">
        <v>76</v>
      </c>
      <c r="BE91" s="84" t="s">
        <v>82</v>
      </c>
    </row>
    <row r="92" spans="1:57" x14ac:dyDescent="0.3">
      <c r="A92" s="85">
        <v>10316</v>
      </c>
      <c r="B92" s="84" t="s">
        <v>107</v>
      </c>
      <c r="C92" s="84" t="s">
        <v>98</v>
      </c>
      <c r="D92" s="84" t="s">
        <v>5</v>
      </c>
      <c r="E92" s="84" t="s">
        <v>6</v>
      </c>
      <c r="F92" s="84" t="s">
        <v>23</v>
      </c>
      <c r="G92" s="84" t="s">
        <v>162</v>
      </c>
      <c r="H92" s="84" t="s">
        <v>10</v>
      </c>
      <c r="I92" s="84" t="s">
        <v>89</v>
      </c>
      <c r="J92" s="84" t="s">
        <v>89</v>
      </c>
      <c r="K92" s="84" t="s">
        <v>88</v>
      </c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 t="s">
        <v>257</v>
      </c>
      <c r="AF92" s="84"/>
      <c r="AG92" s="84"/>
      <c r="AH92" s="84"/>
      <c r="AI92" s="84"/>
      <c r="AJ92" s="84" t="s">
        <v>74</v>
      </c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</row>
    <row r="93" spans="1:57" x14ac:dyDescent="0.3">
      <c r="A93" s="85">
        <v>9723</v>
      </c>
      <c r="B93" s="84" t="s">
        <v>107</v>
      </c>
      <c r="C93" s="84" t="s">
        <v>98</v>
      </c>
      <c r="D93" s="84" t="s">
        <v>5</v>
      </c>
      <c r="E93" s="84" t="s">
        <v>6</v>
      </c>
      <c r="F93" s="84" t="s">
        <v>21</v>
      </c>
      <c r="G93" s="84"/>
      <c r="H93" s="84" t="s">
        <v>10</v>
      </c>
      <c r="I93" s="84" t="s">
        <v>89</v>
      </c>
      <c r="J93" s="84" t="s">
        <v>89</v>
      </c>
      <c r="K93" s="84" t="s">
        <v>88</v>
      </c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 t="s">
        <v>112</v>
      </c>
      <c r="AV93" s="84"/>
      <c r="AW93" s="84"/>
      <c r="AX93" s="84"/>
      <c r="AY93" s="84"/>
      <c r="AZ93" s="84"/>
      <c r="BA93" s="84"/>
      <c r="BB93" s="84"/>
      <c r="BC93" s="84"/>
      <c r="BD93" s="84"/>
      <c r="BE93" s="84"/>
    </row>
    <row r="94" spans="1:57" x14ac:dyDescent="0.3">
      <c r="A94" s="85">
        <v>7381</v>
      </c>
      <c r="B94" s="84" t="s">
        <v>107</v>
      </c>
      <c r="C94" s="84" t="s">
        <v>98</v>
      </c>
      <c r="D94" s="84" t="s">
        <v>4</v>
      </c>
      <c r="E94" s="84" t="s">
        <v>6</v>
      </c>
      <c r="F94" s="84" t="s">
        <v>20</v>
      </c>
      <c r="G94" s="84"/>
      <c r="H94" s="84" t="s">
        <v>10</v>
      </c>
      <c r="I94" s="84" t="s">
        <v>89</v>
      </c>
      <c r="J94" s="84" t="s">
        <v>89</v>
      </c>
      <c r="K94" s="84" t="s">
        <v>88</v>
      </c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 t="s">
        <v>113</v>
      </c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</row>
    <row r="95" spans="1:57" x14ac:dyDescent="0.3">
      <c r="A95" s="85">
        <v>7054</v>
      </c>
      <c r="B95" s="84" t="s">
        <v>107</v>
      </c>
      <c r="C95" s="84" t="s">
        <v>98</v>
      </c>
      <c r="D95" s="84" t="s">
        <v>4</v>
      </c>
      <c r="E95" s="84" t="s">
        <v>6</v>
      </c>
      <c r="F95" s="84" t="s">
        <v>33</v>
      </c>
      <c r="G95" s="84"/>
      <c r="H95" s="84" t="s">
        <v>10</v>
      </c>
      <c r="I95" s="84" t="s">
        <v>89</v>
      </c>
      <c r="J95" s="84" t="s">
        <v>89</v>
      </c>
      <c r="K95" s="84" t="s">
        <v>88</v>
      </c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 t="s">
        <v>111</v>
      </c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</row>
    <row r="96" spans="1:57" x14ac:dyDescent="0.3">
      <c r="A96" s="85">
        <v>7522</v>
      </c>
      <c r="B96" s="84" t="s">
        <v>107</v>
      </c>
      <c r="C96" s="84" t="s">
        <v>98</v>
      </c>
      <c r="D96" s="84" t="s">
        <v>4</v>
      </c>
      <c r="E96" s="84" t="s">
        <v>6</v>
      </c>
      <c r="F96" s="84" t="s">
        <v>20</v>
      </c>
      <c r="G96" s="84"/>
      <c r="H96" s="84" t="s">
        <v>10</v>
      </c>
      <c r="I96" s="84" t="s">
        <v>89</v>
      </c>
      <c r="J96" s="84" t="s">
        <v>89</v>
      </c>
      <c r="K96" s="84" t="s">
        <v>88</v>
      </c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 t="s">
        <v>124</v>
      </c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</row>
    <row r="97" spans="1:57" x14ac:dyDescent="0.3">
      <c r="A97" s="85">
        <v>10443</v>
      </c>
      <c r="B97" s="84" t="s">
        <v>107</v>
      </c>
      <c r="C97" s="84" t="s">
        <v>98</v>
      </c>
      <c r="D97" s="84" t="s">
        <v>5</v>
      </c>
      <c r="E97" s="84" t="s">
        <v>6</v>
      </c>
      <c r="F97" s="84" t="s">
        <v>31</v>
      </c>
      <c r="G97" s="84"/>
      <c r="H97" s="84" t="s">
        <v>10</v>
      </c>
      <c r="I97" s="84" t="s">
        <v>89</v>
      </c>
      <c r="J97" s="84" t="s">
        <v>89</v>
      </c>
      <c r="K97" s="84" t="s">
        <v>88</v>
      </c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 t="s">
        <v>112</v>
      </c>
      <c r="AV97" s="84"/>
      <c r="AW97" s="84"/>
      <c r="AX97" s="84"/>
      <c r="AY97" s="84"/>
      <c r="AZ97" s="84"/>
      <c r="BA97" s="84"/>
      <c r="BB97" s="84"/>
      <c r="BC97" s="84"/>
      <c r="BD97" s="84"/>
      <c r="BE97" s="84"/>
    </row>
    <row r="98" spans="1:57" x14ac:dyDescent="0.3">
      <c r="A98" s="85">
        <v>10449</v>
      </c>
      <c r="B98" s="84" t="s">
        <v>107</v>
      </c>
      <c r="C98" s="84" t="s">
        <v>98</v>
      </c>
      <c r="D98" s="84" t="s">
        <v>4</v>
      </c>
      <c r="E98" s="84" t="s">
        <v>6</v>
      </c>
      <c r="F98" s="84" t="s">
        <v>27</v>
      </c>
      <c r="G98" s="84"/>
      <c r="H98" s="84" t="s">
        <v>10</v>
      </c>
      <c r="I98" s="84" t="s">
        <v>89</v>
      </c>
      <c r="J98" s="84" t="s">
        <v>89</v>
      </c>
      <c r="K98" s="84" t="s">
        <v>88</v>
      </c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 t="s">
        <v>257</v>
      </c>
      <c r="AF98" s="84"/>
      <c r="AG98" s="84"/>
      <c r="AH98" s="84"/>
      <c r="AI98" s="84"/>
      <c r="AJ98" s="84" t="s">
        <v>74</v>
      </c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</row>
    <row r="99" spans="1:57" x14ac:dyDescent="0.3">
      <c r="A99" s="85">
        <v>10457</v>
      </c>
      <c r="B99" s="84" t="s">
        <v>107</v>
      </c>
      <c r="C99" s="84" t="s">
        <v>98</v>
      </c>
      <c r="D99" s="84" t="s">
        <v>5</v>
      </c>
      <c r="E99" s="84" t="s">
        <v>6</v>
      </c>
      <c r="F99" s="84" t="s">
        <v>23</v>
      </c>
      <c r="G99" s="84" t="s">
        <v>161</v>
      </c>
      <c r="H99" s="84" t="s">
        <v>10</v>
      </c>
      <c r="I99" s="84" t="s">
        <v>89</v>
      </c>
      <c r="J99" s="84" t="s">
        <v>89</v>
      </c>
      <c r="K99" s="84" t="s">
        <v>88</v>
      </c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 t="s">
        <v>46</v>
      </c>
      <c r="AT99" s="84"/>
      <c r="AU99" s="84" t="s">
        <v>110</v>
      </c>
      <c r="AV99" s="84"/>
      <c r="AW99" s="84"/>
      <c r="AX99" s="84"/>
      <c r="AY99" s="84"/>
      <c r="AZ99" s="84"/>
      <c r="BA99" s="84"/>
      <c r="BB99" s="84"/>
      <c r="BC99" s="84"/>
      <c r="BD99" s="84"/>
      <c r="BE99" s="84"/>
    </row>
    <row r="100" spans="1:57" x14ac:dyDescent="0.3">
      <c r="A100" s="85">
        <v>10496</v>
      </c>
      <c r="B100" s="84" t="s">
        <v>107</v>
      </c>
      <c r="C100" s="84" t="s">
        <v>98</v>
      </c>
      <c r="D100" s="84" t="s">
        <v>5</v>
      </c>
      <c r="E100" s="84" t="s">
        <v>7</v>
      </c>
      <c r="F100" s="84" t="s">
        <v>30</v>
      </c>
      <c r="G100" s="84"/>
      <c r="H100" s="84" t="s">
        <v>10</v>
      </c>
      <c r="I100" s="84" t="s">
        <v>89</v>
      </c>
      <c r="J100" s="84" t="s">
        <v>89</v>
      </c>
      <c r="K100" s="84" t="s">
        <v>88</v>
      </c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 t="s">
        <v>257</v>
      </c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</row>
    <row r="101" spans="1:57" x14ac:dyDescent="0.3">
      <c r="A101" s="85">
        <v>10380</v>
      </c>
      <c r="B101" s="84" t="s">
        <v>107</v>
      </c>
      <c r="C101" s="84" t="s">
        <v>98</v>
      </c>
      <c r="D101" s="84" t="s">
        <v>5</v>
      </c>
      <c r="E101" s="84" t="s">
        <v>6</v>
      </c>
      <c r="F101" s="84" t="s">
        <v>21</v>
      </c>
      <c r="G101" s="84"/>
      <c r="H101" s="84" t="s">
        <v>10</v>
      </c>
      <c r="I101" s="84" t="s">
        <v>89</v>
      </c>
      <c r="J101" s="84" t="s">
        <v>89</v>
      </c>
      <c r="K101" s="84" t="s">
        <v>88</v>
      </c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 t="s">
        <v>74</v>
      </c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 t="s">
        <v>242</v>
      </c>
      <c r="BD101" s="84"/>
      <c r="BE101" s="84"/>
    </row>
    <row r="102" spans="1:57" x14ac:dyDescent="0.3">
      <c r="A102" s="85">
        <v>10382</v>
      </c>
      <c r="B102" s="84" t="s">
        <v>107</v>
      </c>
      <c r="C102" s="84" t="s">
        <v>98</v>
      </c>
      <c r="D102" s="84" t="s">
        <v>4</v>
      </c>
      <c r="E102" s="84" t="s">
        <v>6</v>
      </c>
      <c r="F102" s="84" t="s">
        <v>20</v>
      </c>
      <c r="G102" s="84"/>
      <c r="H102" s="84" t="s">
        <v>10</v>
      </c>
      <c r="I102" s="84" t="s">
        <v>89</v>
      </c>
      <c r="J102" s="84" t="s">
        <v>89</v>
      </c>
      <c r="K102" s="84" t="s">
        <v>88</v>
      </c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 t="s">
        <v>257</v>
      </c>
      <c r="AF102" s="84"/>
      <c r="AG102" s="84"/>
      <c r="AH102" s="84"/>
      <c r="AI102" s="84" t="s">
        <v>113</v>
      </c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</row>
    <row r="103" spans="1:57" x14ac:dyDescent="0.3">
      <c r="A103" s="85">
        <v>10519</v>
      </c>
      <c r="B103" s="84" t="s">
        <v>107</v>
      </c>
      <c r="C103" s="84" t="s">
        <v>97</v>
      </c>
      <c r="D103" s="84" t="s">
        <v>5</v>
      </c>
      <c r="E103" s="84" t="s">
        <v>6</v>
      </c>
      <c r="F103" s="30" t="s">
        <v>24</v>
      </c>
      <c r="G103" s="84"/>
      <c r="H103" s="84" t="s">
        <v>10</v>
      </c>
      <c r="I103" s="84" t="s">
        <v>89</v>
      </c>
      <c r="J103" s="84" t="s">
        <v>89</v>
      </c>
      <c r="K103" s="84" t="s">
        <v>88</v>
      </c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 t="s">
        <v>257</v>
      </c>
      <c r="AF103" s="84" t="s">
        <v>258</v>
      </c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</row>
    <row r="104" spans="1:57" x14ac:dyDescent="0.3">
      <c r="A104" s="85">
        <v>10536</v>
      </c>
      <c r="B104" s="84" t="s">
        <v>107</v>
      </c>
      <c r="C104" s="84" t="s">
        <v>97</v>
      </c>
      <c r="D104" s="84" t="s">
        <v>5</v>
      </c>
      <c r="E104" s="84" t="s">
        <v>6</v>
      </c>
      <c r="F104" s="84" t="s">
        <v>21</v>
      </c>
      <c r="G104" s="84"/>
      <c r="H104" s="84" t="s">
        <v>10</v>
      </c>
      <c r="I104" s="84" t="s">
        <v>89</v>
      </c>
      <c r="J104" s="84" t="s">
        <v>89</v>
      </c>
      <c r="K104" s="84" t="s">
        <v>88</v>
      </c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 t="s">
        <v>91</v>
      </c>
      <c r="BA104" s="84"/>
      <c r="BB104" s="84"/>
      <c r="BC104" s="84"/>
      <c r="BD104" s="84"/>
      <c r="BE104" s="84"/>
    </row>
    <row r="105" spans="1:57" x14ac:dyDescent="0.3">
      <c r="A105" s="85">
        <v>10528</v>
      </c>
      <c r="B105" s="84" t="s">
        <v>107</v>
      </c>
      <c r="C105" s="84" t="s">
        <v>97</v>
      </c>
      <c r="D105" s="84" t="s">
        <v>5</v>
      </c>
      <c r="E105" s="84" t="s">
        <v>6</v>
      </c>
      <c r="F105" s="84" t="s">
        <v>27</v>
      </c>
      <c r="G105" s="84" t="s">
        <v>160</v>
      </c>
      <c r="H105" s="84" t="s">
        <v>10</v>
      </c>
      <c r="I105" s="84" t="s">
        <v>89</v>
      </c>
      <c r="J105" s="84" t="s">
        <v>89</v>
      </c>
      <c r="K105" s="84" t="s">
        <v>16</v>
      </c>
      <c r="L105" s="84" t="s">
        <v>101</v>
      </c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 t="s">
        <v>76</v>
      </c>
      <c r="BE105" s="84" t="s">
        <v>82</v>
      </c>
    </row>
    <row r="106" spans="1:57" x14ac:dyDescent="0.3">
      <c r="A106" s="85">
        <v>10555</v>
      </c>
      <c r="B106" s="84" t="s">
        <v>107</v>
      </c>
      <c r="C106" s="84" t="s">
        <v>97</v>
      </c>
      <c r="D106" s="84" t="s">
        <v>4</v>
      </c>
      <c r="E106" s="84" t="s">
        <v>7</v>
      </c>
      <c r="F106" s="84" t="s">
        <v>20</v>
      </c>
      <c r="G106" s="84"/>
      <c r="H106" s="84" t="s">
        <v>10</v>
      </c>
      <c r="I106" s="84" t="s">
        <v>89</v>
      </c>
      <c r="J106" s="84" t="s">
        <v>89</v>
      </c>
      <c r="K106" s="84" t="s">
        <v>16</v>
      </c>
      <c r="L106" s="84" t="s">
        <v>101</v>
      </c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 t="s">
        <v>77</v>
      </c>
      <c r="BE106" s="84" t="s">
        <v>92</v>
      </c>
    </row>
    <row r="107" spans="1:57" x14ac:dyDescent="0.3">
      <c r="A107" s="85">
        <v>10560</v>
      </c>
      <c r="B107" s="84" t="s">
        <v>107</v>
      </c>
      <c r="C107" s="84" t="s">
        <v>98</v>
      </c>
      <c r="D107" s="84" t="s">
        <v>5</v>
      </c>
      <c r="E107" s="84" t="s">
        <v>6</v>
      </c>
      <c r="F107" s="84" t="s">
        <v>27</v>
      </c>
      <c r="G107" s="84" t="s">
        <v>159</v>
      </c>
      <c r="H107" s="84" t="s">
        <v>10</v>
      </c>
      <c r="I107" s="84" t="s">
        <v>89</v>
      </c>
      <c r="J107" s="84" t="s">
        <v>89</v>
      </c>
      <c r="K107" s="84" t="s">
        <v>88</v>
      </c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 t="s">
        <v>108</v>
      </c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</row>
    <row r="108" spans="1:57" x14ac:dyDescent="0.3">
      <c r="A108" s="85">
        <v>10585</v>
      </c>
      <c r="B108" s="84" t="s">
        <v>107</v>
      </c>
      <c r="C108" s="84" t="s">
        <v>97</v>
      </c>
      <c r="D108" s="84" t="s">
        <v>5</v>
      </c>
      <c r="E108" s="84" t="s">
        <v>6</v>
      </c>
      <c r="F108" s="84" t="s">
        <v>27</v>
      </c>
      <c r="G108" s="84" t="s">
        <v>156</v>
      </c>
      <c r="H108" s="84" t="s">
        <v>10</v>
      </c>
      <c r="I108" s="84" t="s">
        <v>89</v>
      </c>
      <c r="J108" s="84" t="s">
        <v>89</v>
      </c>
      <c r="K108" s="84" t="s">
        <v>88</v>
      </c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 t="s">
        <v>243</v>
      </c>
      <c r="BD108" s="84"/>
      <c r="BE108" s="84"/>
    </row>
    <row r="109" spans="1:57" x14ac:dyDescent="0.3">
      <c r="A109" s="85">
        <v>10598</v>
      </c>
      <c r="B109" s="84" t="s">
        <v>107</v>
      </c>
      <c r="C109" s="84" t="s">
        <v>98</v>
      </c>
      <c r="D109" s="84" t="s">
        <v>4</v>
      </c>
      <c r="E109" s="84" t="s">
        <v>7</v>
      </c>
      <c r="F109" s="84" t="s">
        <v>20</v>
      </c>
      <c r="G109" s="84"/>
      <c r="H109" s="84" t="s">
        <v>11</v>
      </c>
      <c r="I109" s="84" t="s">
        <v>89</v>
      </c>
      <c r="J109" s="84" t="s">
        <v>89</v>
      </c>
      <c r="K109" s="84" t="s">
        <v>16</v>
      </c>
      <c r="L109" s="84" t="s">
        <v>101</v>
      </c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 t="s">
        <v>77</v>
      </c>
      <c r="BE109" s="84" t="s">
        <v>79</v>
      </c>
    </row>
    <row r="110" spans="1:57" x14ac:dyDescent="0.3">
      <c r="A110" s="85">
        <v>10666</v>
      </c>
      <c r="B110" s="84" t="s">
        <v>107</v>
      </c>
      <c r="C110" s="84" t="s">
        <v>97</v>
      </c>
      <c r="D110" s="84" t="s">
        <v>4</v>
      </c>
      <c r="E110" s="84" t="s">
        <v>6</v>
      </c>
      <c r="F110" s="84" t="s">
        <v>27</v>
      </c>
      <c r="G110" s="84" t="s">
        <v>158</v>
      </c>
      <c r="H110" s="84" t="s">
        <v>10</v>
      </c>
      <c r="I110" s="84" t="s">
        <v>89</v>
      </c>
      <c r="J110" s="84" t="s">
        <v>89</v>
      </c>
      <c r="K110" s="84" t="s">
        <v>88</v>
      </c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 t="s">
        <v>91</v>
      </c>
      <c r="BA110" s="84"/>
      <c r="BB110" s="84"/>
      <c r="BC110" s="84"/>
      <c r="BD110" s="84"/>
      <c r="BE110" s="84"/>
    </row>
    <row r="111" spans="1:57" x14ac:dyDescent="0.3">
      <c r="A111" s="85">
        <v>10670</v>
      </c>
      <c r="B111" s="84" t="s">
        <v>107</v>
      </c>
      <c r="C111" s="84" t="s">
        <v>97</v>
      </c>
      <c r="D111" s="84" t="s">
        <v>4</v>
      </c>
      <c r="E111" s="84" t="s">
        <v>6</v>
      </c>
      <c r="F111" s="84" t="s">
        <v>27</v>
      </c>
      <c r="G111" s="84"/>
      <c r="H111" s="84" t="s">
        <v>10</v>
      </c>
      <c r="I111" s="84" t="s">
        <v>89</v>
      </c>
      <c r="J111" s="84" t="s">
        <v>89</v>
      </c>
      <c r="K111" s="84" t="s">
        <v>88</v>
      </c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 t="s">
        <v>111</v>
      </c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</row>
    <row r="112" spans="1:57" x14ac:dyDescent="0.3">
      <c r="A112" s="85">
        <v>10731</v>
      </c>
      <c r="B112" s="84" t="s">
        <v>107</v>
      </c>
      <c r="C112" s="84" t="s">
        <v>97</v>
      </c>
      <c r="D112" s="84" t="s">
        <v>5</v>
      </c>
      <c r="E112" s="84" t="s">
        <v>6</v>
      </c>
      <c r="F112" s="84" t="s">
        <v>21</v>
      </c>
      <c r="G112" s="84"/>
      <c r="H112" s="84" t="s">
        <v>10</v>
      </c>
      <c r="I112" s="84" t="s">
        <v>89</v>
      </c>
      <c r="J112" s="84" t="s">
        <v>89</v>
      </c>
      <c r="K112" s="84" t="s">
        <v>88</v>
      </c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 t="s">
        <v>257</v>
      </c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</row>
    <row r="113" spans="1:57" x14ac:dyDescent="0.3">
      <c r="A113" s="85">
        <v>10860</v>
      </c>
      <c r="B113" s="84" t="s">
        <v>107</v>
      </c>
      <c r="C113" s="84" t="s">
        <v>98</v>
      </c>
      <c r="D113" s="84" t="s">
        <v>5</v>
      </c>
      <c r="E113" s="84" t="s">
        <v>6</v>
      </c>
      <c r="F113" s="84" t="s">
        <v>23</v>
      </c>
      <c r="G113" s="84" t="s">
        <v>119</v>
      </c>
      <c r="H113" s="84" t="s">
        <v>10</v>
      </c>
      <c r="I113" s="84" t="s">
        <v>89</v>
      </c>
      <c r="J113" s="84" t="s">
        <v>89</v>
      </c>
      <c r="K113" s="84" t="s">
        <v>88</v>
      </c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 t="s">
        <v>117</v>
      </c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</row>
    <row r="114" spans="1:57" x14ac:dyDescent="0.3">
      <c r="A114" s="85">
        <v>10878</v>
      </c>
      <c r="B114" s="84" t="s">
        <v>107</v>
      </c>
      <c r="C114" s="84" t="s">
        <v>98</v>
      </c>
      <c r="D114" s="84" t="s">
        <v>4</v>
      </c>
      <c r="E114" s="84" t="s">
        <v>6</v>
      </c>
      <c r="F114" s="84" t="s">
        <v>20</v>
      </c>
      <c r="G114" s="84"/>
      <c r="H114" s="84" t="s">
        <v>10</v>
      </c>
      <c r="I114" s="84" t="s">
        <v>89</v>
      </c>
      <c r="J114" s="84" t="s">
        <v>87</v>
      </c>
      <c r="K114" s="84" t="s">
        <v>16</v>
      </c>
      <c r="L114" s="84" t="s">
        <v>101</v>
      </c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 t="s">
        <v>77</v>
      </c>
      <c r="BE114" s="84" t="s">
        <v>92</v>
      </c>
    </row>
    <row r="115" spans="1:57" x14ac:dyDescent="0.3">
      <c r="A115" s="85">
        <v>11161</v>
      </c>
      <c r="B115" s="84" t="s">
        <v>107</v>
      </c>
      <c r="C115" s="84" t="s">
        <v>98</v>
      </c>
      <c r="D115" s="84" t="s">
        <v>4</v>
      </c>
      <c r="E115" s="84" t="s">
        <v>6</v>
      </c>
      <c r="F115" s="84" t="s">
        <v>20</v>
      </c>
      <c r="G115" s="84"/>
      <c r="H115" s="84" t="s">
        <v>10</v>
      </c>
      <c r="I115" s="84" t="s">
        <v>89</v>
      </c>
      <c r="J115" s="84" t="s">
        <v>89</v>
      </c>
      <c r="K115" s="84" t="s">
        <v>16</v>
      </c>
      <c r="L115" s="84" t="s">
        <v>101</v>
      </c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 t="s">
        <v>77</v>
      </c>
      <c r="BE115" s="84" t="s">
        <v>79</v>
      </c>
    </row>
    <row r="116" spans="1:57" x14ac:dyDescent="0.3">
      <c r="A116" s="85">
        <v>11249</v>
      </c>
      <c r="B116" s="84" t="s">
        <v>107</v>
      </c>
      <c r="C116" s="84" t="s">
        <v>98</v>
      </c>
      <c r="D116" s="84" t="s">
        <v>5</v>
      </c>
      <c r="E116" s="84" t="s">
        <v>6</v>
      </c>
      <c r="F116" s="84" t="s">
        <v>22</v>
      </c>
      <c r="G116" s="84" t="s">
        <v>145</v>
      </c>
      <c r="H116" s="84" t="s">
        <v>10</v>
      </c>
      <c r="I116" s="84" t="s">
        <v>89</v>
      </c>
      <c r="J116" s="84" t="s">
        <v>89</v>
      </c>
      <c r="K116" s="84" t="s">
        <v>88</v>
      </c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 t="s">
        <v>117</v>
      </c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</row>
    <row r="117" spans="1:57" x14ac:dyDescent="0.3">
      <c r="A117" s="85">
        <v>11318</v>
      </c>
      <c r="B117" s="84" t="s">
        <v>107</v>
      </c>
      <c r="C117" s="84" t="s">
        <v>98</v>
      </c>
      <c r="D117" s="84" t="s">
        <v>4</v>
      </c>
      <c r="E117" s="84" t="s">
        <v>6</v>
      </c>
      <c r="F117" s="84" t="s">
        <v>20</v>
      </c>
      <c r="G117" s="84"/>
      <c r="H117" s="84" t="s">
        <v>10</v>
      </c>
      <c r="I117" s="84" t="s">
        <v>89</v>
      </c>
      <c r="J117" s="84" t="s">
        <v>89</v>
      </c>
      <c r="K117" s="84" t="s">
        <v>88</v>
      </c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 t="s">
        <v>112</v>
      </c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</row>
    <row r="118" spans="1:57" x14ac:dyDescent="0.3">
      <c r="A118" s="85">
        <v>11421</v>
      </c>
      <c r="B118" s="84" t="s">
        <v>107</v>
      </c>
      <c r="C118" s="84" t="s">
        <v>98</v>
      </c>
      <c r="D118" s="84" t="s">
        <v>5</v>
      </c>
      <c r="E118" s="84" t="s">
        <v>6</v>
      </c>
      <c r="F118" s="84" t="s">
        <v>31</v>
      </c>
      <c r="G118" s="84"/>
      <c r="H118" s="84" t="s">
        <v>10</v>
      </c>
      <c r="I118" s="84" t="s">
        <v>89</v>
      </c>
      <c r="J118" s="84" t="s">
        <v>89</v>
      </c>
      <c r="K118" s="84" t="s">
        <v>16</v>
      </c>
      <c r="L118" s="84" t="s">
        <v>101</v>
      </c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 t="s">
        <v>76</v>
      </c>
      <c r="BE118" s="84" t="s">
        <v>79</v>
      </c>
    </row>
    <row r="119" spans="1:57" x14ac:dyDescent="0.3">
      <c r="A119" s="85">
        <v>11478</v>
      </c>
      <c r="B119" s="84" t="s">
        <v>107</v>
      </c>
      <c r="C119" s="84" t="s">
        <v>98</v>
      </c>
      <c r="D119" s="84" t="s">
        <v>5</v>
      </c>
      <c r="E119" s="84" t="s">
        <v>6</v>
      </c>
      <c r="F119" s="84" t="s">
        <v>32</v>
      </c>
      <c r="G119" s="84" t="s">
        <v>120</v>
      </c>
      <c r="H119" s="84" t="s">
        <v>10</v>
      </c>
      <c r="I119" s="84" t="s">
        <v>89</v>
      </c>
      <c r="J119" s="84" t="s">
        <v>89</v>
      </c>
      <c r="K119" s="84" t="s">
        <v>88</v>
      </c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 t="s">
        <v>117</v>
      </c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</row>
    <row r="120" spans="1:57" x14ac:dyDescent="0.3">
      <c r="A120" s="85">
        <v>11522</v>
      </c>
      <c r="B120" s="84" t="s">
        <v>107</v>
      </c>
      <c r="C120" s="84" t="s">
        <v>98</v>
      </c>
      <c r="D120" s="84" t="s">
        <v>4</v>
      </c>
      <c r="E120" s="84" t="s">
        <v>6</v>
      </c>
      <c r="F120" s="84" t="s">
        <v>20</v>
      </c>
      <c r="G120" s="84"/>
      <c r="H120" s="84" t="s">
        <v>10</v>
      </c>
      <c r="I120" s="84" t="s">
        <v>89</v>
      </c>
      <c r="J120" s="84" t="s">
        <v>89</v>
      </c>
      <c r="K120" s="84" t="s">
        <v>16</v>
      </c>
      <c r="L120" s="84" t="s">
        <v>101</v>
      </c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 t="s">
        <v>77</v>
      </c>
      <c r="BE120" s="84" t="s">
        <v>99</v>
      </c>
    </row>
    <row r="121" spans="1:57" x14ac:dyDescent="0.3">
      <c r="A121" s="85">
        <v>11561</v>
      </c>
      <c r="B121" s="84" t="s">
        <v>107</v>
      </c>
      <c r="C121" s="84" t="s">
        <v>98</v>
      </c>
      <c r="D121" s="84" t="s">
        <v>5</v>
      </c>
      <c r="E121" s="84" t="s">
        <v>6</v>
      </c>
      <c r="F121" s="84" t="s">
        <v>30</v>
      </c>
      <c r="G121" s="84"/>
      <c r="H121" s="84" t="s">
        <v>10</v>
      </c>
      <c r="I121" s="84" t="s">
        <v>89</v>
      </c>
      <c r="J121" s="84" t="s">
        <v>89</v>
      </c>
      <c r="K121" s="84" t="s">
        <v>16</v>
      </c>
      <c r="L121" s="84" t="s">
        <v>101</v>
      </c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 t="s">
        <v>77</v>
      </c>
      <c r="BE121" s="84" t="s">
        <v>79</v>
      </c>
    </row>
    <row r="122" spans="1:57" x14ac:dyDescent="0.3">
      <c r="A122" s="85">
        <v>11564</v>
      </c>
      <c r="B122" s="84" t="s">
        <v>107</v>
      </c>
      <c r="C122" s="84" t="s">
        <v>98</v>
      </c>
      <c r="D122" s="84" t="s">
        <v>5</v>
      </c>
      <c r="E122" s="84" t="s">
        <v>6</v>
      </c>
      <c r="F122" s="84" t="s">
        <v>31</v>
      </c>
      <c r="G122" s="84"/>
      <c r="H122" s="84" t="s">
        <v>10</v>
      </c>
      <c r="I122" s="84" t="s">
        <v>89</v>
      </c>
      <c r="J122" s="84" t="s">
        <v>89</v>
      </c>
      <c r="K122" s="84" t="s">
        <v>88</v>
      </c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 t="s">
        <v>113</v>
      </c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</row>
    <row r="123" spans="1:57" x14ac:dyDescent="0.3">
      <c r="A123" s="85">
        <v>11585</v>
      </c>
      <c r="B123" s="84" t="s">
        <v>107</v>
      </c>
      <c r="C123" s="84" t="s">
        <v>98</v>
      </c>
      <c r="D123" s="84" t="s">
        <v>5</v>
      </c>
      <c r="E123" s="84" t="s">
        <v>6</v>
      </c>
      <c r="F123" s="84" t="s">
        <v>86</v>
      </c>
      <c r="G123" s="84"/>
      <c r="H123" s="84" t="s">
        <v>10</v>
      </c>
      <c r="I123" s="84" t="s">
        <v>89</v>
      </c>
      <c r="J123" s="84" t="s">
        <v>89</v>
      </c>
      <c r="K123" s="84" t="s">
        <v>88</v>
      </c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 t="s">
        <v>111</v>
      </c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</row>
    <row r="124" spans="1:57" x14ac:dyDescent="0.3">
      <c r="A124" s="85">
        <v>11586</v>
      </c>
      <c r="B124" s="84" t="s">
        <v>107</v>
      </c>
      <c r="C124" s="84" t="s">
        <v>98</v>
      </c>
      <c r="D124" s="84" t="s">
        <v>5</v>
      </c>
      <c r="E124" s="84" t="s">
        <v>6</v>
      </c>
      <c r="F124" s="84" t="s">
        <v>21</v>
      </c>
      <c r="G124" s="84"/>
      <c r="H124" s="84" t="s">
        <v>10</v>
      </c>
      <c r="I124" s="84" t="s">
        <v>89</v>
      </c>
      <c r="J124" s="84" t="s">
        <v>89</v>
      </c>
      <c r="K124" s="84" t="s">
        <v>88</v>
      </c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 t="s">
        <v>111</v>
      </c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</row>
    <row r="125" spans="1:57" x14ac:dyDescent="0.3">
      <c r="A125" s="85">
        <v>11589</v>
      </c>
      <c r="B125" s="84" t="s">
        <v>107</v>
      </c>
      <c r="C125" s="84" t="s">
        <v>97</v>
      </c>
      <c r="D125" s="84" t="s">
        <v>5</v>
      </c>
      <c r="E125" s="84" t="s">
        <v>6</v>
      </c>
      <c r="F125" s="84" t="s">
        <v>21</v>
      </c>
      <c r="G125" s="84"/>
      <c r="H125" s="84" t="s">
        <v>10</v>
      </c>
      <c r="I125" s="84" t="s">
        <v>89</v>
      </c>
      <c r="J125" s="84" t="s">
        <v>89</v>
      </c>
      <c r="K125" s="84" t="s">
        <v>88</v>
      </c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 t="s">
        <v>111</v>
      </c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</row>
    <row r="126" spans="1:57" x14ac:dyDescent="0.3">
      <c r="A126" s="85">
        <v>11590</v>
      </c>
      <c r="B126" s="84" t="s">
        <v>107</v>
      </c>
      <c r="C126" s="84" t="s">
        <v>97</v>
      </c>
      <c r="D126" s="84" t="s">
        <v>4</v>
      </c>
      <c r="E126" s="84" t="s">
        <v>6</v>
      </c>
      <c r="F126" s="84" t="s">
        <v>20</v>
      </c>
      <c r="G126" s="84"/>
      <c r="H126" s="84" t="s">
        <v>10</v>
      </c>
      <c r="I126" s="84" t="s">
        <v>89</v>
      </c>
      <c r="J126" s="84" t="s">
        <v>89</v>
      </c>
      <c r="K126" s="84" t="s">
        <v>88</v>
      </c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 t="s">
        <v>259</v>
      </c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</row>
    <row r="127" spans="1:57" x14ac:dyDescent="0.3">
      <c r="A127" s="85">
        <v>11757</v>
      </c>
      <c r="B127" s="84" t="s">
        <v>107</v>
      </c>
      <c r="C127" s="84" t="s">
        <v>98</v>
      </c>
      <c r="D127" s="84" t="s">
        <v>5</v>
      </c>
      <c r="E127" s="84" t="s">
        <v>7</v>
      </c>
      <c r="F127" s="84" t="s">
        <v>30</v>
      </c>
      <c r="G127" s="84"/>
      <c r="H127" s="84" t="s">
        <v>10</v>
      </c>
      <c r="I127" s="84" t="s">
        <v>89</v>
      </c>
      <c r="J127" s="84" t="s">
        <v>87</v>
      </c>
      <c r="K127" s="84" t="s">
        <v>88</v>
      </c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 t="s">
        <v>244</v>
      </c>
      <c r="BD127" s="84"/>
      <c r="BE127" s="84"/>
    </row>
    <row r="128" spans="1:57" x14ac:dyDescent="0.3">
      <c r="A128" s="85">
        <v>11758</v>
      </c>
      <c r="B128" s="84" t="s">
        <v>107</v>
      </c>
      <c r="C128" s="84" t="s">
        <v>98</v>
      </c>
      <c r="D128" s="84" t="s">
        <v>5</v>
      </c>
      <c r="E128" s="84" t="s">
        <v>7</v>
      </c>
      <c r="F128" s="84" t="s">
        <v>31</v>
      </c>
      <c r="G128" s="84"/>
      <c r="H128" s="84" t="s">
        <v>10</v>
      </c>
      <c r="I128" s="84" t="s">
        <v>89</v>
      </c>
      <c r="J128" s="84" t="s">
        <v>89</v>
      </c>
      <c r="K128" s="84" t="s">
        <v>16</v>
      </c>
      <c r="L128" s="84" t="s">
        <v>101</v>
      </c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 t="s">
        <v>77</v>
      </c>
      <c r="BE128" s="84" t="s">
        <v>99</v>
      </c>
    </row>
    <row r="129" spans="1:57" x14ac:dyDescent="0.3">
      <c r="A129" s="85">
        <v>9834</v>
      </c>
      <c r="B129" s="84" t="s">
        <v>107</v>
      </c>
      <c r="C129" s="84" t="s">
        <v>98</v>
      </c>
      <c r="D129" s="84" t="s">
        <v>5</v>
      </c>
      <c r="E129" s="84" t="s">
        <v>6</v>
      </c>
      <c r="F129" s="84" t="s">
        <v>27</v>
      </c>
      <c r="G129" s="84"/>
      <c r="H129" s="84" t="s">
        <v>10</v>
      </c>
      <c r="I129" s="84" t="s">
        <v>89</v>
      </c>
      <c r="J129" s="84" t="s">
        <v>89</v>
      </c>
      <c r="K129" s="84" t="s">
        <v>88</v>
      </c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 t="s">
        <v>245</v>
      </c>
      <c r="BD129" s="84"/>
      <c r="BE129" s="84"/>
    </row>
    <row r="130" spans="1:57" x14ac:dyDescent="0.3">
      <c r="A130" s="85">
        <v>9892</v>
      </c>
      <c r="B130" s="84" t="s">
        <v>107</v>
      </c>
      <c r="C130" s="84" t="s">
        <v>98</v>
      </c>
      <c r="D130" s="84" t="s">
        <v>5</v>
      </c>
      <c r="E130" s="84" t="s">
        <v>6</v>
      </c>
      <c r="F130" s="84" t="s">
        <v>30</v>
      </c>
      <c r="G130" s="84"/>
      <c r="H130" s="84" t="s">
        <v>10</v>
      </c>
      <c r="I130" s="84" t="s">
        <v>89</v>
      </c>
      <c r="J130" s="84" t="s">
        <v>89</v>
      </c>
      <c r="K130" s="84" t="s">
        <v>16</v>
      </c>
      <c r="L130" s="84" t="s">
        <v>101</v>
      </c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 t="s">
        <v>77</v>
      </c>
      <c r="BE130" s="84" t="s">
        <v>79</v>
      </c>
    </row>
    <row r="131" spans="1:57" x14ac:dyDescent="0.3">
      <c r="A131" s="85">
        <v>10242</v>
      </c>
      <c r="B131" s="84" t="s">
        <v>107</v>
      </c>
      <c r="C131" s="84" t="s">
        <v>98</v>
      </c>
      <c r="D131" s="84" t="s">
        <v>4</v>
      </c>
      <c r="E131" s="84" t="s">
        <v>6</v>
      </c>
      <c r="F131" s="84" t="s">
        <v>20</v>
      </c>
      <c r="G131" s="84"/>
      <c r="H131" s="84" t="s">
        <v>10</v>
      </c>
      <c r="I131" s="84" t="s">
        <v>89</v>
      </c>
      <c r="J131" s="84" t="s">
        <v>89</v>
      </c>
      <c r="K131" s="84" t="s">
        <v>16</v>
      </c>
      <c r="L131" s="84" t="s">
        <v>101</v>
      </c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 t="s">
        <v>77</v>
      </c>
      <c r="BE131" s="84" t="s">
        <v>92</v>
      </c>
    </row>
    <row r="132" spans="1:57" x14ac:dyDescent="0.3">
      <c r="A132" s="85">
        <v>10331</v>
      </c>
      <c r="B132" s="84" t="s">
        <v>107</v>
      </c>
      <c r="C132" s="84" t="s">
        <v>98</v>
      </c>
      <c r="D132" s="84" t="s">
        <v>5</v>
      </c>
      <c r="E132" s="84" t="s">
        <v>7</v>
      </c>
      <c r="F132" s="84" t="s">
        <v>23</v>
      </c>
      <c r="G132" s="84"/>
      <c r="H132" s="84" t="s">
        <v>10</v>
      </c>
      <c r="I132" s="84" t="s">
        <v>89</v>
      </c>
      <c r="J132" s="84" t="s">
        <v>89</v>
      </c>
      <c r="K132" s="84" t="s">
        <v>16</v>
      </c>
      <c r="L132" s="84" t="s">
        <v>101</v>
      </c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 t="s">
        <v>76</v>
      </c>
      <c r="BE132" s="84" t="s">
        <v>99</v>
      </c>
    </row>
    <row r="133" spans="1:57" x14ac:dyDescent="0.3">
      <c r="A133" s="85">
        <v>10338</v>
      </c>
      <c r="B133" s="84" t="s">
        <v>107</v>
      </c>
      <c r="C133" s="84" t="s">
        <v>98</v>
      </c>
      <c r="D133" s="84" t="s">
        <v>5</v>
      </c>
      <c r="E133" s="84" t="s">
        <v>6</v>
      </c>
      <c r="F133" s="84" t="s">
        <v>21</v>
      </c>
      <c r="G133" s="84"/>
      <c r="H133" s="84" t="s">
        <v>11</v>
      </c>
      <c r="I133" s="84" t="s">
        <v>89</v>
      </c>
      <c r="J133" s="84" t="s">
        <v>89</v>
      </c>
      <c r="K133" s="84" t="s">
        <v>88</v>
      </c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 t="s">
        <v>112</v>
      </c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</row>
    <row r="134" spans="1:57" x14ac:dyDescent="0.3">
      <c r="A134" s="85">
        <v>10857</v>
      </c>
      <c r="B134" s="84" t="s">
        <v>107</v>
      </c>
      <c r="C134" s="84" t="s">
        <v>98</v>
      </c>
      <c r="D134" s="84" t="s">
        <v>4</v>
      </c>
      <c r="E134" s="84" t="s">
        <v>7</v>
      </c>
      <c r="F134" s="84" t="s">
        <v>20</v>
      </c>
      <c r="G134" s="84"/>
      <c r="H134" s="84" t="s">
        <v>10</v>
      </c>
      <c r="I134" s="84" t="s">
        <v>89</v>
      </c>
      <c r="J134" s="84" t="s">
        <v>87</v>
      </c>
      <c r="K134" s="84" t="s">
        <v>17</v>
      </c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 t="s">
        <v>77</v>
      </c>
      <c r="BE134" s="84" t="s">
        <v>99</v>
      </c>
    </row>
    <row r="135" spans="1:57" x14ac:dyDescent="0.3">
      <c r="A135" s="85">
        <v>10930</v>
      </c>
      <c r="B135" s="84" t="s">
        <v>107</v>
      </c>
      <c r="C135" s="84" t="s">
        <v>97</v>
      </c>
      <c r="D135" s="84" t="s">
        <v>5</v>
      </c>
      <c r="E135" s="84" t="s">
        <v>6</v>
      </c>
      <c r="F135" s="84" t="s">
        <v>23</v>
      </c>
      <c r="G135" s="84" t="s">
        <v>157</v>
      </c>
      <c r="H135" s="84" t="s">
        <v>10</v>
      </c>
      <c r="I135" s="84" t="s">
        <v>89</v>
      </c>
      <c r="J135" s="84" t="s">
        <v>89</v>
      </c>
      <c r="K135" s="84" t="s">
        <v>88</v>
      </c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 t="s">
        <v>257</v>
      </c>
      <c r="AF135" s="84"/>
      <c r="AG135" s="84"/>
      <c r="AH135" s="84"/>
      <c r="AI135" s="84" t="s">
        <v>113</v>
      </c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</row>
    <row r="136" spans="1:57" x14ac:dyDescent="0.3">
      <c r="A136" s="85">
        <v>11773</v>
      </c>
      <c r="B136" s="84" t="s">
        <v>107</v>
      </c>
      <c r="C136" s="84" t="s">
        <v>98</v>
      </c>
      <c r="D136" s="84" t="s">
        <v>5</v>
      </c>
      <c r="E136" s="84" t="s">
        <v>6</v>
      </c>
      <c r="F136" s="84" t="s">
        <v>27</v>
      </c>
      <c r="G136" s="84" t="s">
        <v>156</v>
      </c>
      <c r="H136" s="84" t="s">
        <v>10</v>
      </c>
      <c r="I136" s="84" t="s">
        <v>89</v>
      </c>
      <c r="J136" s="84" t="s">
        <v>89</v>
      </c>
      <c r="K136" s="84" t="s">
        <v>16</v>
      </c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 t="s">
        <v>47</v>
      </c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 t="s">
        <v>77</v>
      </c>
      <c r="BE136" s="84" t="s">
        <v>92</v>
      </c>
    </row>
    <row r="137" spans="1:57" x14ac:dyDescent="0.3">
      <c r="A137" s="85">
        <v>11780</v>
      </c>
      <c r="B137" s="84" t="s">
        <v>107</v>
      </c>
      <c r="C137" s="84" t="s">
        <v>98</v>
      </c>
      <c r="D137" s="84" t="s">
        <v>5</v>
      </c>
      <c r="E137" s="84" t="s">
        <v>6</v>
      </c>
      <c r="F137" s="84" t="s">
        <v>23</v>
      </c>
      <c r="G137" s="84"/>
      <c r="H137" s="84" t="s">
        <v>11</v>
      </c>
      <c r="I137" s="84" t="s">
        <v>89</v>
      </c>
      <c r="J137" s="84" t="s">
        <v>89</v>
      </c>
      <c r="K137" s="84" t="s">
        <v>88</v>
      </c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 t="s">
        <v>112</v>
      </c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</row>
    <row r="138" spans="1:57" x14ac:dyDescent="0.3">
      <c r="A138" s="85">
        <v>11783</v>
      </c>
      <c r="B138" s="84" t="s">
        <v>107</v>
      </c>
      <c r="C138" s="84" t="s">
        <v>98</v>
      </c>
      <c r="D138" s="84" t="s">
        <v>5</v>
      </c>
      <c r="E138" s="84" t="s">
        <v>6</v>
      </c>
      <c r="F138" s="84" t="s">
        <v>31</v>
      </c>
      <c r="G138" s="84"/>
      <c r="H138" s="84" t="s">
        <v>10</v>
      </c>
      <c r="I138" s="84" t="s">
        <v>89</v>
      </c>
      <c r="J138" s="84" t="s">
        <v>89</v>
      </c>
      <c r="K138" s="84" t="s">
        <v>88</v>
      </c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 t="s">
        <v>111</v>
      </c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</row>
    <row r="139" spans="1:57" x14ac:dyDescent="0.3">
      <c r="A139" s="85">
        <v>11788</v>
      </c>
      <c r="B139" s="84" t="s">
        <v>107</v>
      </c>
      <c r="C139" s="84" t="s">
        <v>98</v>
      </c>
      <c r="D139" s="84" t="s">
        <v>4</v>
      </c>
      <c r="E139" s="84" t="s">
        <v>6</v>
      </c>
      <c r="F139" s="84" t="s">
        <v>20</v>
      </c>
      <c r="G139" s="84"/>
      <c r="H139" s="84" t="s">
        <v>11</v>
      </c>
      <c r="I139" s="84" t="s">
        <v>89</v>
      </c>
      <c r="J139" s="84" t="s">
        <v>89</v>
      </c>
      <c r="K139" s="84" t="s">
        <v>17</v>
      </c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 t="s">
        <v>77</v>
      </c>
      <c r="BE139" s="84" t="s">
        <v>79</v>
      </c>
    </row>
    <row r="140" spans="1:57" x14ac:dyDescent="0.3">
      <c r="A140" s="85">
        <v>11857</v>
      </c>
      <c r="B140" s="84" t="s">
        <v>107</v>
      </c>
      <c r="C140" s="84" t="s">
        <v>97</v>
      </c>
      <c r="D140" s="84" t="s">
        <v>4</v>
      </c>
      <c r="E140" s="84" t="s">
        <v>6</v>
      </c>
      <c r="F140" s="84" t="s">
        <v>20</v>
      </c>
      <c r="G140" s="84"/>
      <c r="H140" s="84" t="s">
        <v>10</v>
      </c>
      <c r="I140" s="84" t="s">
        <v>89</v>
      </c>
      <c r="J140" s="84" t="s">
        <v>89</v>
      </c>
      <c r="K140" s="84" t="s">
        <v>88</v>
      </c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 t="s">
        <v>112</v>
      </c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</row>
    <row r="141" spans="1:57" x14ac:dyDescent="0.3">
      <c r="A141" s="85">
        <v>11931</v>
      </c>
      <c r="B141" s="84" t="s">
        <v>107</v>
      </c>
      <c r="C141" s="84" t="s">
        <v>97</v>
      </c>
      <c r="D141" s="84" t="s">
        <v>4</v>
      </c>
      <c r="E141" s="84" t="s">
        <v>6</v>
      </c>
      <c r="F141" s="84" t="s">
        <v>20</v>
      </c>
      <c r="G141" s="84"/>
      <c r="H141" s="84" t="s">
        <v>10</v>
      </c>
      <c r="I141" s="84" t="s">
        <v>89</v>
      </c>
      <c r="J141" s="84" t="s">
        <v>89</v>
      </c>
      <c r="K141" s="84" t="s">
        <v>88</v>
      </c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 t="s">
        <v>112</v>
      </c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</row>
    <row r="142" spans="1:57" x14ac:dyDescent="0.3">
      <c r="A142" s="85">
        <v>11915</v>
      </c>
      <c r="B142" s="84" t="s">
        <v>107</v>
      </c>
      <c r="C142" s="84" t="s">
        <v>97</v>
      </c>
      <c r="D142" s="84" t="s">
        <v>5</v>
      </c>
      <c r="E142" s="84" t="s">
        <v>6</v>
      </c>
      <c r="F142" s="84" t="s">
        <v>24</v>
      </c>
      <c r="G142" s="84"/>
      <c r="H142" s="84" t="s">
        <v>10</v>
      </c>
      <c r="I142" s="84" t="s">
        <v>89</v>
      </c>
      <c r="J142" s="84" t="s">
        <v>89</v>
      </c>
      <c r="K142" s="84" t="s">
        <v>16</v>
      </c>
      <c r="L142" s="84" t="s">
        <v>101</v>
      </c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 t="s">
        <v>148</v>
      </c>
      <c r="BE142" s="84" t="s">
        <v>99</v>
      </c>
    </row>
    <row r="143" spans="1:57" x14ac:dyDescent="0.3">
      <c r="A143" s="85">
        <v>11852</v>
      </c>
      <c r="B143" s="84" t="s">
        <v>107</v>
      </c>
      <c r="C143" s="84" t="s">
        <v>98</v>
      </c>
      <c r="D143" s="84" t="s">
        <v>5</v>
      </c>
      <c r="E143" s="84" t="s">
        <v>7</v>
      </c>
      <c r="F143" s="84" t="s">
        <v>31</v>
      </c>
      <c r="G143" s="84"/>
      <c r="H143" s="84" t="s">
        <v>10</v>
      </c>
      <c r="I143" s="84" t="s">
        <v>89</v>
      </c>
      <c r="J143" s="84" t="s">
        <v>89</v>
      </c>
      <c r="K143" s="84" t="s">
        <v>16</v>
      </c>
      <c r="L143" s="84" t="s">
        <v>101</v>
      </c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 t="s">
        <v>77</v>
      </c>
      <c r="BE143" s="84" t="s">
        <v>99</v>
      </c>
    </row>
    <row r="144" spans="1:57" x14ac:dyDescent="0.3">
      <c r="A144" s="85">
        <v>11989</v>
      </c>
      <c r="B144" s="84" t="s">
        <v>107</v>
      </c>
      <c r="C144" s="84" t="s">
        <v>98</v>
      </c>
      <c r="D144" s="84" t="s">
        <v>4</v>
      </c>
      <c r="E144" s="84" t="s">
        <v>6</v>
      </c>
      <c r="F144" s="84" t="s">
        <v>20</v>
      </c>
      <c r="G144" s="84"/>
      <c r="H144" s="84" t="s">
        <v>10</v>
      </c>
      <c r="I144" s="84" t="s">
        <v>89</v>
      </c>
      <c r="J144" s="84" t="s">
        <v>89</v>
      </c>
      <c r="K144" s="84" t="s">
        <v>16</v>
      </c>
      <c r="L144" s="84" t="s">
        <v>101</v>
      </c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 t="s">
        <v>77</v>
      </c>
      <c r="BE144" s="84" t="s">
        <v>79</v>
      </c>
    </row>
    <row r="145" spans="1:57" x14ac:dyDescent="0.3">
      <c r="A145" s="85">
        <v>12154</v>
      </c>
      <c r="B145" s="84" t="s">
        <v>107</v>
      </c>
      <c r="C145" s="84" t="s">
        <v>98</v>
      </c>
      <c r="D145" s="84" t="s">
        <v>5</v>
      </c>
      <c r="E145" s="84" t="s">
        <v>6</v>
      </c>
      <c r="F145" s="84" t="s">
        <v>27</v>
      </c>
      <c r="G145" s="84" t="s">
        <v>155</v>
      </c>
      <c r="H145" s="84" t="s">
        <v>10</v>
      </c>
      <c r="I145" s="84" t="s">
        <v>89</v>
      </c>
      <c r="J145" s="84" t="s">
        <v>89</v>
      </c>
      <c r="K145" s="84" t="s">
        <v>88</v>
      </c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 t="s">
        <v>46</v>
      </c>
      <c r="AT145" s="84"/>
      <c r="AU145" s="84" t="s">
        <v>110</v>
      </c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</row>
    <row r="146" spans="1:57" x14ac:dyDescent="0.3">
      <c r="A146" s="85">
        <v>12102</v>
      </c>
      <c r="B146" s="84" t="s">
        <v>107</v>
      </c>
      <c r="C146" s="84" t="s">
        <v>98</v>
      </c>
      <c r="D146" s="84" t="s">
        <v>5</v>
      </c>
      <c r="E146" s="84" t="s">
        <v>6</v>
      </c>
      <c r="F146" s="84" t="s">
        <v>25</v>
      </c>
      <c r="G146" s="84"/>
      <c r="H146" s="84" t="s">
        <v>10</v>
      </c>
      <c r="I146" s="84" t="s">
        <v>89</v>
      </c>
      <c r="J146" s="84" t="s">
        <v>89</v>
      </c>
      <c r="K146" s="84" t="s">
        <v>16</v>
      </c>
      <c r="L146" s="84" t="s">
        <v>101</v>
      </c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 t="s">
        <v>77</v>
      </c>
      <c r="BE146" s="84" t="s">
        <v>99</v>
      </c>
    </row>
    <row r="147" spans="1:57" x14ac:dyDescent="0.3">
      <c r="A147" s="85">
        <v>12183</v>
      </c>
      <c r="B147" s="84" t="s">
        <v>107</v>
      </c>
      <c r="C147" s="84" t="s">
        <v>98</v>
      </c>
      <c r="D147" s="84" t="s">
        <v>5</v>
      </c>
      <c r="E147" s="84" t="s">
        <v>7</v>
      </c>
      <c r="F147" s="84" t="s">
        <v>28</v>
      </c>
      <c r="G147" s="84"/>
      <c r="H147" s="84" t="s">
        <v>10</v>
      </c>
      <c r="I147" s="84" t="s">
        <v>89</v>
      </c>
      <c r="J147" s="84" t="s">
        <v>89</v>
      </c>
      <c r="K147" s="84" t="s">
        <v>88</v>
      </c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 t="s">
        <v>112</v>
      </c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</row>
    <row r="148" spans="1:57" x14ac:dyDescent="0.3">
      <c r="A148" s="85">
        <v>12226</v>
      </c>
      <c r="B148" s="84" t="s">
        <v>107</v>
      </c>
      <c r="C148" s="84" t="s">
        <v>98</v>
      </c>
      <c r="D148" s="84" t="s">
        <v>5</v>
      </c>
      <c r="E148" s="84" t="s">
        <v>6</v>
      </c>
      <c r="F148" s="84" t="s">
        <v>27</v>
      </c>
      <c r="G148" s="84"/>
      <c r="H148" s="84" t="s">
        <v>10</v>
      </c>
      <c r="I148" s="84" t="s">
        <v>89</v>
      </c>
      <c r="J148" s="84" t="s">
        <v>88</v>
      </c>
      <c r="K148" s="84" t="s">
        <v>16</v>
      </c>
      <c r="L148" s="84" t="s">
        <v>101</v>
      </c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 t="s">
        <v>77</v>
      </c>
      <c r="BE148" s="84" t="s">
        <v>99</v>
      </c>
    </row>
    <row r="149" spans="1:57" x14ac:dyDescent="0.3">
      <c r="A149" s="85">
        <v>12244</v>
      </c>
      <c r="B149" s="84" t="s">
        <v>107</v>
      </c>
      <c r="C149" s="84" t="s">
        <v>98</v>
      </c>
      <c r="D149" s="84" t="s">
        <v>5</v>
      </c>
      <c r="E149" s="84" t="s">
        <v>7</v>
      </c>
      <c r="F149" s="84" t="s">
        <v>31</v>
      </c>
      <c r="G149" s="84"/>
      <c r="H149" s="84" t="s">
        <v>10</v>
      </c>
      <c r="I149" s="84" t="s">
        <v>89</v>
      </c>
      <c r="J149" s="84" t="s">
        <v>89</v>
      </c>
      <c r="K149" s="84" t="s">
        <v>88</v>
      </c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 t="s">
        <v>152</v>
      </c>
      <c r="AY149" s="84"/>
      <c r="AZ149" s="84"/>
      <c r="BA149" s="84"/>
      <c r="BB149" s="84"/>
      <c r="BC149" s="84"/>
      <c r="BD149" s="84"/>
      <c r="BE149" s="84"/>
    </row>
    <row r="150" spans="1:57" x14ac:dyDescent="0.3">
      <c r="A150" s="85">
        <v>12324</v>
      </c>
      <c r="B150" s="84" t="s">
        <v>107</v>
      </c>
      <c r="C150" s="84" t="s">
        <v>97</v>
      </c>
      <c r="D150" s="84" t="s">
        <v>5</v>
      </c>
      <c r="E150" s="84" t="s">
        <v>6</v>
      </c>
      <c r="F150" s="84" t="s">
        <v>32</v>
      </c>
      <c r="G150" s="84"/>
      <c r="H150" s="84" t="s">
        <v>10</v>
      </c>
      <c r="I150" s="84" t="s">
        <v>89</v>
      </c>
      <c r="J150" s="84" t="s">
        <v>89</v>
      </c>
      <c r="K150" s="84" t="s">
        <v>88</v>
      </c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 t="s">
        <v>257</v>
      </c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</row>
    <row r="151" spans="1:57" x14ac:dyDescent="0.3">
      <c r="A151" s="85">
        <v>12354</v>
      </c>
      <c r="B151" s="84" t="s">
        <v>107</v>
      </c>
      <c r="C151" s="84" t="s">
        <v>98</v>
      </c>
      <c r="D151" s="84" t="s">
        <v>5</v>
      </c>
      <c r="E151" s="84" t="s">
        <v>6</v>
      </c>
      <c r="F151" s="84" t="s">
        <v>28</v>
      </c>
      <c r="G151" s="84" t="s">
        <v>154</v>
      </c>
      <c r="H151" s="84" t="s">
        <v>10</v>
      </c>
      <c r="I151" s="84" t="s">
        <v>89</v>
      </c>
      <c r="J151" s="84" t="s">
        <v>89</v>
      </c>
      <c r="K151" s="84" t="s">
        <v>88</v>
      </c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 t="s">
        <v>117</v>
      </c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</row>
    <row r="152" spans="1:57" x14ac:dyDescent="0.3">
      <c r="A152" s="85">
        <v>12212</v>
      </c>
      <c r="B152" s="84" t="s">
        <v>107</v>
      </c>
      <c r="C152" s="84" t="s">
        <v>97</v>
      </c>
      <c r="D152" s="84" t="s">
        <v>4</v>
      </c>
      <c r="E152" s="84" t="s">
        <v>6</v>
      </c>
      <c r="F152" s="84" t="s">
        <v>20</v>
      </c>
      <c r="G152" s="84"/>
      <c r="H152" s="84" t="s">
        <v>10</v>
      </c>
      <c r="I152" s="84" t="s">
        <v>89</v>
      </c>
      <c r="J152" s="84" t="s">
        <v>89</v>
      </c>
      <c r="K152" s="84" t="s">
        <v>88</v>
      </c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 t="s">
        <v>260</v>
      </c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</row>
    <row r="153" spans="1:57" x14ac:dyDescent="0.3">
      <c r="A153" s="85">
        <v>12380</v>
      </c>
      <c r="B153" s="84" t="s">
        <v>107</v>
      </c>
      <c r="C153" s="84" t="s">
        <v>97</v>
      </c>
      <c r="D153" s="84" t="s">
        <v>5</v>
      </c>
      <c r="E153" s="84" t="s">
        <v>6</v>
      </c>
      <c r="F153" s="84" t="s">
        <v>31</v>
      </c>
      <c r="G153" s="84"/>
      <c r="H153" s="84" t="s">
        <v>10</v>
      </c>
      <c r="I153" s="84" t="s">
        <v>89</v>
      </c>
      <c r="J153" s="84" t="s">
        <v>89</v>
      </c>
      <c r="K153" s="84" t="s">
        <v>88</v>
      </c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 t="s">
        <v>111</v>
      </c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</row>
    <row r="154" spans="1:57" x14ac:dyDescent="0.3">
      <c r="A154" s="85">
        <v>12455</v>
      </c>
      <c r="B154" s="84" t="s">
        <v>107</v>
      </c>
      <c r="C154" s="84" t="s">
        <v>98</v>
      </c>
      <c r="D154" s="84" t="s">
        <v>4</v>
      </c>
      <c r="E154" s="84" t="s">
        <v>6</v>
      </c>
      <c r="F154" s="84" t="s">
        <v>32</v>
      </c>
      <c r="G154" s="84"/>
      <c r="H154" s="84" t="s">
        <v>10</v>
      </c>
      <c r="I154" s="84" t="s">
        <v>89</v>
      </c>
      <c r="J154" s="84" t="s">
        <v>89</v>
      </c>
      <c r="K154" s="84" t="s">
        <v>17</v>
      </c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 t="s">
        <v>77</v>
      </c>
      <c r="BE154" s="84" t="s">
        <v>99</v>
      </c>
    </row>
    <row r="155" spans="1:57" x14ac:dyDescent="0.3">
      <c r="A155" s="85">
        <v>12467</v>
      </c>
      <c r="B155" s="84" t="s">
        <v>107</v>
      </c>
      <c r="C155" s="84" t="s">
        <v>98</v>
      </c>
      <c r="D155" s="84" t="s">
        <v>4</v>
      </c>
      <c r="E155" s="84" t="s">
        <v>6</v>
      </c>
      <c r="F155" s="84" t="s">
        <v>20</v>
      </c>
      <c r="G155" s="84"/>
      <c r="H155" s="84" t="s">
        <v>11</v>
      </c>
      <c r="I155" s="84" t="s">
        <v>89</v>
      </c>
      <c r="J155" s="84" t="s">
        <v>89</v>
      </c>
      <c r="K155" s="84" t="s">
        <v>88</v>
      </c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 t="s">
        <v>108</v>
      </c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</row>
    <row r="156" spans="1:57" x14ac:dyDescent="0.3">
      <c r="A156" s="85">
        <v>12501</v>
      </c>
      <c r="B156" s="84" t="s">
        <v>107</v>
      </c>
      <c r="C156" s="84" t="s">
        <v>98</v>
      </c>
      <c r="D156" s="84" t="s">
        <v>5</v>
      </c>
      <c r="E156" s="84" t="s">
        <v>6</v>
      </c>
      <c r="F156" s="84" t="s">
        <v>31</v>
      </c>
      <c r="G156" s="84"/>
      <c r="H156" s="84" t="s">
        <v>10</v>
      </c>
      <c r="I156" s="84" t="s">
        <v>89</v>
      </c>
      <c r="J156" s="84" t="s">
        <v>89</v>
      </c>
      <c r="K156" s="84" t="s">
        <v>16</v>
      </c>
      <c r="L156" s="84" t="s">
        <v>101</v>
      </c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 t="s">
        <v>77</v>
      </c>
      <c r="BE156" s="84" t="s">
        <v>99</v>
      </c>
    </row>
    <row r="157" spans="1:57" x14ac:dyDescent="0.3">
      <c r="A157" s="85">
        <v>12507</v>
      </c>
      <c r="B157" s="84" t="s">
        <v>107</v>
      </c>
      <c r="C157" s="84" t="s">
        <v>98</v>
      </c>
      <c r="D157" s="84" t="s">
        <v>5</v>
      </c>
      <c r="E157" s="84" t="s">
        <v>6</v>
      </c>
      <c r="F157" s="30" t="s">
        <v>27</v>
      </c>
      <c r="G157" s="84"/>
      <c r="H157" s="84" t="s">
        <v>10</v>
      </c>
      <c r="I157" s="84" t="s">
        <v>89</v>
      </c>
      <c r="J157" s="84" t="s">
        <v>89</v>
      </c>
      <c r="K157" s="84" t="s">
        <v>88</v>
      </c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 t="s">
        <v>112</v>
      </c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</row>
    <row r="158" spans="1:57" x14ac:dyDescent="0.3">
      <c r="A158" s="85">
        <v>12521</v>
      </c>
      <c r="B158" s="84" t="s">
        <v>107</v>
      </c>
      <c r="C158" s="84" t="s">
        <v>98</v>
      </c>
      <c r="D158" s="84" t="s">
        <v>4</v>
      </c>
      <c r="E158" s="84" t="s">
        <v>7</v>
      </c>
      <c r="F158" s="84" t="s">
        <v>20</v>
      </c>
      <c r="G158" s="84"/>
      <c r="H158" s="84" t="s">
        <v>10</v>
      </c>
      <c r="I158" s="84" t="s">
        <v>89</v>
      </c>
      <c r="J158" s="84" t="s">
        <v>89</v>
      </c>
      <c r="K158" s="84" t="s">
        <v>16</v>
      </c>
      <c r="L158" s="84" t="s">
        <v>101</v>
      </c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 t="s">
        <v>76</v>
      </c>
      <c r="BE158" s="84" t="s">
        <v>99</v>
      </c>
    </row>
    <row r="159" spans="1:57" x14ac:dyDescent="0.3">
      <c r="A159" s="85">
        <v>12527</v>
      </c>
      <c r="B159" s="84" t="s">
        <v>107</v>
      </c>
      <c r="C159" s="84" t="s">
        <v>98</v>
      </c>
      <c r="D159" s="84" t="s">
        <v>5</v>
      </c>
      <c r="E159" s="84" t="s">
        <v>6</v>
      </c>
      <c r="F159" s="84" t="s">
        <v>32</v>
      </c>
      <c r="G159" s="84" t="s">
        <v>153</v>
      </c>
      <c r="H159" s="84" t="s">
        <v>10</v>
      </c>
      <c r="I159" s="84" t="s">
        <v>89</v>
      </c>
      <c r="J159" s="84" t="s">
        <v>89</v>
      </c>
      <c r="K159" s="84" t="s">
        <v>16</v>
      </c>
      <c r="L159" s="84" t="s">
        <v>101</v>
      </c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 t="s">
        <v>77</v>
      </c>
      <c r="BE159" s="84" t="s">
        <v>99</v>
      </c>
    </row>
    <row r="160" spans="1:57" x14ac:dyDescent="0.3">
      <c r="A160" s="85">
        <v>12605</v>
      </c>
      <c r="B160" s="84" t="s">
        <v>107</v>
      </c>
      <c r="C160" s="84" t="s">
        <v>98</v>
      </c>
      <c r="D160" s="84" t="s">
        <v>4</v>
      </c>
      <c r="E160" s="84" t="s">
        <v>6</v>
      </c>
      <c r="F160" s="84" t="s">
        <v>20</v>
      </c>
      <c r="G160" s="84"/>
      <c r="H160" s="84" t="s">
        <v>10</v>
      </c>
      <c r="I160" s="84" t="s">
        <v>89</v>
      </c>
      <c r="J160" s="84" t="s">
        <v>89</v>
      </c>
      <c r="K160" s="84" t="s">
        <v>88</v>
      </c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 t="s">
        <v>111</v>
      </c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</row>
    <row r="161" spans="1:57" x14ac:dyDescent="0.3">
      <c r="A161" s="85">
        <v>12616</v>
      </c>
      <c r="B161" s="84" t="s">
        <v>107</v>
      </c>
      <c r="C161" s="84" t="s">
        <v>98</v>
      </c>
      <c r="D161" s="84" t="s">
        <v>5</v>
      </c>
      <c r="E161" s="84" t="s">
        <v>6</v>
      </c>
      <c r="F161" s="84" t="s">
        <v>31</v>
      </c>
      <c r="G161" s="84"/>
      <c r="H161" s="84" t="s">
        <v>10</v>
      </c>
      <c r="I161" s="84" t="s">
        <v>89</v>
      </c>
      <c r="J161" s="84" t="s">
        <v>89</v>
      </c>
      <c r="K161" s="84" t="s">
        <v>88</v>
      </c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 t="s">
        <v>112</v>
      </c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</row>
    <row r="162" spans="1:57" x14ac:dyDescent="0.3">
      <c r="A162" s="85">
        <v>13782</v>
      </c>
      <c r="B162" s="84" t="s">
        <v>107</v>
      </c>
      <c r="C162" s="84" t="s">
        <v>98</v>
      </c>
      <c r="D162" s="84" t="s">
        <v>5</v>
      </c>
      <c r="E162" s="84" t="s">
        <v>6</v>
      </c>
      <c r="F162" s="84" t="s">
        <v>21</v>
      </c>
      <c r="G162" s="84"/>
      <c r="H162" s="84" t="s">
        <v>10</v>
      </c>
      <c r="I162" s="84" t="s">
        <v>89</v>
      </c>
      <c r="J162" s="84" t="s">
        <v>89</v>
      </c>
      <c r="K162" s="84" t="s">
        <v>88</v>
      </c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 t="s">
        <v>152</v>
      </c>
      <c r="AY162" s="84"/>
      <c r="AZ162" s="84"/>
      <c r="BA162" s="84"/>
      <c r="BB162" s="84"/>
      <c r="BC162" s="84"/>
      <c r="BD162" s="84"/>
      <c r="BE162" s="84"/>
    </row>
    <row r="163" spans="1:57" x14ac:dyDescent="0.3">
      <c r="A163" s="85">
        <v>13796</v>
      </c>
      <c r="B163" s="84" t="s">
        <v>107</v>
      </c>
      <c r="C163" s="84" t="s">
        <v>98</v>
      </c>
      <c r="D163" s="84" t="s">
        <v>5</v>
      </c>
      <c r="E163" s="84" t="s">
        <v>7</v>
      </c>
      <c r="F163" s="84" t="s">
        <v>31</v>
      </c>
      <c r="G163" s="84"/>
      <c r="H163" s="84" t="s">
        <v>10</v>
      </c>
      <c r="I163" s="84" t="s">
        <v>89</v>
      </c>
      <c r="J163" s="84" t="s">
        <v>89</v>
      </c>
      <c r="K163" s="84" t="s">
        <v>88</v>
      </c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 t="s">
        <v>151</v>
      </c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</row>
    <row r="164" spans="1:57" x14ac:dyDescent="0.3">
      <c r="A164" s="85">
        <v>13847</v>
      </c>
      <c r="B164" s="84" t="s">
        <v>107</v>
      </c>
      <c r="C164" s="84" t="s">
        <v>98</v>
      </c>
      <c r="D164" s="84" t="s">
        <v>5</v>
      </c>
      <c r="E164" s="84" t="s">
        <v>6</v>
      </c>
      <c r="F164" s="84" t="s">
        <v>27</v>
      </c>
      <c r="G164" s="84" t="s">
        <v>150</v>
      </c>
      <c r="H164" s="84" t="s">
        <v>10</v>
      </c>
      <c r="I164" s="84" t="s">
        <v>89</v>
      </c>
      <c r="J164" s="84" t="s">
        <v>89</v>
      </c>
      <c r="K164" s="84" t="s">
        <v>88</v>
      </c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 t="s">
        <v>46</v>
      </c>
      <c r="AT164" s="84"/>
      <c r="AU164" s="84" t="s">
        <v>110</v>
      </c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</row>
    <row r="165" spans="1:57" x14ac:dyDescent="0.3">
      <c r="A165" s="85">
        <v>13860</v>
      </c>
      <c r="B165" s="84" t="s">
        <v>107</v>
      </c>
      <c r="C165" s="84" t="s">
        <v>97</v>
      </c>
      <c r="D165" s="84" t="s">
        <v>5</v>
      </c>
      <c r="E165" s="84" t="s">
        <v>6</v>
      </c>
      <c r="F165" s="84" t="s">
        <v>32</v>
      </c>
      <c r="G165" s="84"/>
      <c r="H165" s="84" t="s">
        <v>10</v>
      </c>
      <c r="I165" s="84" t="s">
        <v>89</v>
      </c>
      <c r="J165" s="84" t="s">
        <v>89</v>
      </c>
      <c r="K165" s="84" t="s">
        <v>16</v>
      </c>
      <c r="L165" s="84" t="s">
        <v>101</v>
      </c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 t="s">
        <v>77</v>
      </c>
      <c r="BE165" s="84" t="s">
        <v>99</v>
      </c>
    </row>
    <row r="166" spans="1:57" x14ac:dyDescent="0.3">
      <c r="A166" s="85">
        <v>13871</v>
      </c>
      <c r="B166" s="84" t="s">
        <v>107</v>
      </c>
      <c r="C166" s="84" t="s">
        <v>98</v>
      </c>
      <c r="D166" s="84" t="s">
        <v>5</v>
      </c>
      <c r="E166" s="84" t="s">
        <v>6</v>
      </c>
      <c r="F166" s="84" t="s">
        <v>27</v>
      </c>
      <c r="G166" s="84"/>
      <c r="H166" s="84" t="s">
        <v>10</v>
      </c>
      <c r="I166" s="84" t="s">
        <v>89</v>
      </c>
      <c r="J166" s="84" t="s">
        <v>89</v>
      </c>
      <c r="K166" s="84" t="s">
        <v>16</v>
      </c>
      <c r="L166" s="84" t="s">
        <v>101</v>
      </c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 t="s">
        <v>76</v>
      </c>
      <c r="BE166" s="84" t="s">
        <v>79</v>
      </c>
    </row>
    <row r="167" spans="1:57" x14ac:dyDescent="0.3">
      <c r="A167" s="85">
        <v>13890</v>
      </c>
      <c r="B167" s="84" t="s">
        <v>107</v>
      </c>
      <c r="C167" s="84" t="s">
        <v>98</v>
      </c>
      <c r="D167" s="84" t="s">
        <v>4</v>
      </c>
      <c r="E167" s="84" t="s">
        <v>7</v>
      </c>
      <c r="F167" s="84" t="s">
        <v>20</v>
      </c>
      <c r="G167" s="84"/>
      <c r="H167" s="84" t="s">
        <v>10</v>
      </c>
      <c r="I167" s="84" t="s">
        <v>89</v>
      </c>
      <c r="J167" s="84" t="s">
        <v>89</v>
      </c>
      <c r="K167" s="84" t="s">
        <v>16</v>
      </c>
      <c r="L167" s="84" t="s">
        <v>101</v>
      </c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 t="s">
        <v>77</v>
      </c>
      <c r="BE167" s="84" t="s">
        <v>137</v>
      </c>
    </row>
    <row r="168" spans="1:57" x14ac:dyDescent="0.3">
      <c r="A168" s="85">
        <v>13894</v>
      </c>
      <c r="B168" s="84" t="s">
        <v>107</v>
      </c>
      <c r="C168" s="84" t="s">
        <v>98</v>
      </c>
      <c r="D168" s="84" t="s">
        <v>5</v>
      </c>
      <c r="E168" s="84" t="s">
        <v>6</v>
      </c>
      <c r="F168" s="84" t="s">
        <v>21</v>
      </c>
      <c r="G168" s="84"/>
      <c r="H168" s="84" t="s">
        <v>10</v>
      </c>
      <c r="I168" s="84" t="s">
        <v>89</v>
      </c>
      <c r="J168" s="84" t="s">
        <v>89</v>
      </c>
      <c r="K168" s="84" t="s">
        <v>88</v>
      </c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 t="s">
        <v>257</v>
      </c>
      <c r="AF168" s="84"/>
      <c r="AG168" s="84"/>
      <c r="AH168" s="84"/>
      <c r="AI168" s="84" t="s">
        <v>113</v>
      </c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</row>
    <row r="169" spans="1:57" x14ac:dyDescent="0.3">
      <c r="A169" s="85">
        <v>13899</v>
      </c>
      <c r="B169" s="84" t="s">
        <v>107</v>
      </c>
      <c r="C169" s="84" t="s">
        <v>98</v>
      </c>
      <c r="D169" s="84" t="s">
        <v>5</v>
      </c>
      <c r="E169" s="84" t="s">
        <v>6</v>
      </c>
      <c r="F169" s="84" t="s">
        <v>31</v>
      </c>
      <c r="G169" s="84"/>
      <c r="H169" s="84" t="s">
        <v>10</v>
      </c>
      <c r="I169" s="84" t="s">
        <v>89</v>
      </c>
      <c r="J169" s="84" t="s">
        <v>89</v>
      </c>
      <c r="K169" s="84" t="s">
        <v>16</v>
      </c>
      <c r="L169" s="84" t="s">
        <v>101</v>
      </c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 t="s">
        <v>77</v>
      </c>
      <c r="BE169" s="84" t="s">
        <v>99</v>
      </c>
    </row>
    <row r="170" spans="1:57" x14ac:dyDescent="0.3">
      <c r="A170" s="85">
        <v>13924</v>
      </c>
      <c r="B170" s="84" t="s">
        <v>107</v>
      </c>
      <c r="C170" s="84" t="s">
        <v>98</v>
      </c>
      <c r="D170" s="84" t="s">
        <v>5</v>
      </c>
      <c r="E170" s="84" t="s">
        <v>6</v>
      </c>
      <c r="F170" s="84" t="s">
        <v>23</v>
      </c>
      <c r="G170" s="84" t="s">
        <v>149</v>
      </c>
      <c r="H170" s="84" t="s">
        <v>10</v>
      </c>
      <c r="I170" s="84" t="s">
        <v>88</v>
      </c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 t="s">
        <v>93</v>
      </c>
      <c r="AZ170" s="84"/>
      <c r="BA170" s="84"/>
      <c r="BB170" s="84"/>
      <c r="BC170" s="84"/>
      <c r="BD170" s="84"/>
      <c r="BE170" s="84"/>
    </row>
    <row r="171" spans="1:57" x14ac:dyDescent="0.3">
      <c r="A171" s="85">
        <v>13930</v>
      </c>
      <c r="B171" s="84" t="s">
        <v>107</v>
      </c>
      <c r="C171" s="84" t="s">
        <v>98</v>
      </c>
      <c r="D171" s="84" t="s">
        <v>5</v>
      </c>
      <c r="E171" s="84" t="s">
        <v>7</v>
      </c>
      <c r="F171" s="84" t="s">
        <v>31</v>
      </c>
      <c r="G171" s="84"/>
      <c r="H171" s="84" t="s">
        <v>10</v>
      </c>
      <c r="I171" s="84" t="s">
        <v>89</v>
      </c>
      <c r="J171" s="84" t="s">
        <v>89</v>
      </c>
      <c r="K171" s="84" t="s">
        <v>16</v>
      </c>
      <c r="L171" s="84" t="s">
        <v>101</v>
      </c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 t="s">
        <v>76</v>
      </c>
      <c r="BE171" s="84" t="s">
        <v>99</v>
      </c>
    </row>
    <row r="172" spans="1:57" x14ac:dyDescent="0.3">
      <c r="A172" s="85">
        <v>13966</v>
      </c>
      <c r="B172" s="84" t="s">
        <v>107</v>
      </c>
      <c r="C172" s="84" t="s">
        <v>98</v>
      </c>
      <c r="D172" s="84" t="s">
        <v>5</v>
      </c>
      <c r="E172" s="84" t="s">
        <v>7</v>
      </c>
      <c r="F172" s="30" t="s">
        <v>30</v>
      </c>
      <c r="G172" s="84" t="s">
        <v>147</v>
      </c>
      <c r="H172" s="84" t="s">
        <v>10</v>
      </c>
      <c r="I172" s="84" t="s">
        <v>89</v>
      </c>
      <c r="J172" s="84" t="s">
        <v>89</v>
      </c>
      <c r="K172" s="84" t="s">
        <v>16</v>
      </c>
      <c r="L172" s="84" t="s">
        <v>101</v>
      </c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 t="s">
        <v>77</v>
      </c>
      <c r="BE172" s="84" t="s">
        <v>79</v>
      </c>
    </row>
    <row r="173" spans="1:57" x14ac:dyDescent="0.3">
      <c r="A173" s="85">
        <v>14007</v>
      </c>
      <c r="B173" s="84" t="s">
        <v>107</v>
      </c>
      <c r="C173" s="84" t="s">
        <v>98</v>
      </c>
      <c r="D173" s="84" t="s">
        <v>4</v>
      </c>
      <c r="E173" s="84" t="s">
        <v>6</v>
      </c>
      <c r="F173" s="84" t="s">
        <v>20</v>
      </c>
      <c r="G173" s="84"/>
      <c r="H173" s="84" t="s">
        <v>10</v>
      </c>
      <c r="I173" s="84" t="s">
        <v>89</v>
      </c>
      <c r="J173" s="84" t="s">
        <v>89</v>
      </c>
      <c r="K173" s="84" t="s">
        <v>88</v>
      </c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 t="s">
        <v>246</v>
      </c>
      <c r="BD173" s="84"/>
      <c r="BE173" s="84"/>
    </row>
    <row r="174" spans="1:57" x14ac:dyDescent="0.3">
      <c r="A174" s="85">
        <v>14030</v>
      </c>
      <c r="B174" s="84" t="s">
        <v>107</v>
      </c>
      <c r="C174" s="84" t="s">
        <v>98</v>
      </c>
      <c r="D174" s="84" t="s">
        <v>4</v>
      </c>
      <c r="E174" s="84" t="s">
        <v>8</v>
      </c>
      <c r="F174" s="84" t="s">
        <v>21</v>
      </c>
      <c r="G174" s="84"/>
      <c r="H174" s="84" t="s">
        <v>10</v>
      </c>
      <c r="I174" s="84" t="s">
        <v>88</v>
      </c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 t="s">
        <v>93</v>
      </c>
      <c r="AZ174" s="84"/>
      <c r="BA174" s="84"/>
      <c r="BB174" s="84"/>
      <c r="BC174" s="84"/>
      <c r="BD174" s="84"/>
      <c r="BE174" s="84"/>
    </row>
    <row r="175" spans="1:57" x14ac:dyDescent="0.3">
      <c r="A175" s="85">
        <v>14095</v>
      </c>
      <c r="B175" s="84" t="s">
        <v>107</v>
      </c>
      <c r="C175" s="84" t="s">
        <v>98</v>
      </c>
      <c r="D175" s="84" t="s">
        <v>4</v>
      </c>
      <c r="E175" s="84" t="s">
        <v>6</v>
      </c>
      <c r="F175" s="84" t="s">
        <v>20</v>
      </c>
      <c r="G175" s="84"/>
      <c r="H175" s="84" t="s">
        <v>10</v>
      </c>
      <c r="I175" s="84" t="s">
        <v>89</v>
      </c>
      <c r="J175" s="84" t="s">
        <v>89</v>
      </c>
      <c r="K175" s="84" t="s">
        <v>88</v>
      </c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 t="s">
        <v>91</v>
      </c>
      <c r="BA175" s="84"/>
      <c r="BB175" s="84"/>
      <c r="BC175" s="84"/>
      <c r="BD175" s="84"/>
      <c r="BE175" s="84"/>
    </row>
    <row r="176" spans="1:57" x14ac:dyDescent="0.3">
      <c r="A176" s="85">
        <v>14151</v>
      </c>
      <c r="B176" s="84" t="s">
        <v>107</v>
      </c>
      <c r="C176" s="84" t="s">
        <v>98</v>
      </c>
      <c r="D176" s="84" t="s">
        <v>5</v>
      </c>
      <c r="E176" s="84" t="s">
        <v>6</v>
      </c>
      <c r="F176" s="84" t="s">
        <v>31</v>
      </c>
      <c r="G176" s="84"/>
      <c r="H176" s="84" t="s">
        <v>10</v>
      </c>
      <c r="I176" s="84" t="s">
        <v>89</v>
      </c>
      <c r="J176" s="84" t="s">
        <v>89</v>
      </c>
      <c r="K176" s="84" t="s">
        <v>16</v>
      </c>
      <c r="L176" s="84" t="s">
        <v>101</v>
      </c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 t="s">
        <v>148</v>
      </c>
      <c r="BE176" s="84" t="s">
        <v>137</v>
      </c>
    </row>
    <row r="177" spans="1:57" x14ac:dyDescent="0.3">
      <c r="A177" s="85">
        <v>14162</v>
      </c>
      <c r="B177" s="84" t="s">
        <v>107</v>
      </c>
      <c r="C177" s="84" t="s">
        <v>98</v>
      </c>
      <c r="D177" s="84" t="s">
        <v>5</v>
      </c>
      <c r="E177" s="84" t="s">
        <v>6</v>
      </c>
      <c r="F177" s="84" t="s">
        <v>27</v>
      </c>
      <c r="G177" s="84"/>
      <c r="H177" s="84" t="s">
        <v>10</v>
      </c>
      <c r="I177" s="84" t="s">
        <v>89</v>
      </c>
      <c r="J177" s="84" t="s">
        <v>89</v>
      </c>
      <c r="K177" s="84" t="s">
        <v>16</v>
      </c>
      <c r="L177" s="84" t="s">
        <v>101</v>
      </c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 t="s">
        <v>77</v>
      </c>
      <c r="BE177" s="84" t="s">
        <v>79</v>
      </c>
    </row>
    <row r="178" spans="1:57" x14ac:dyDescent="0.3">
      <c r="A178" s="85">
        <v>14338</v>
      </c>
      <c r="B178" s="84" t="s">
        <v>107</v>
      </c>
      <c r="C178" s="84" t="s">
        <v>98</v>
      </c>
      <c r="D178" s="84" t="s">
        <v>5</v>
      </c>
      <c r="E178" s="84" t="s">
        <v>7</v>
      </c>
      <c r="F178" s="84" t="s">
        <v>31</v>
      </c>
      <c r="G178" s="84"/>
      <c r="H178" s="84" t="s">
        <v>10</v>
      </c>
      <c r="I178" s="84" t="s">
        <v>89</v>
      </c>
      <c r="J178" s="84" t="s">
        <v>89</v>
      </c>
      <c r="K178" s="84" t="s">
        <v>16</v>
      </c>
      <c r="L178" s="84" t="s">
        <v>101</v>
      </c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 t="s">
        <v>77</v>
      </c>
      <c r="BE178" s="84" t="s">
        <v>81</v>
      </c>
    </row>
    <row r="179" spans="1:57" x14ac:dyDescent="0.3">
      <c r="A179" s="85">
        <v>14362</v>
      </c>
      <c r="B179" s="84" t="s">
        <v>107</v>
      </c>
      <c r="C179" s="84" t="s">
        <v>98</v>
      </c>
      <c r="D179" s="84" t="s">
        <v>5</v>
      </c>
      <c r="E179" s="84" t="s">
        <v>6</v>
      </c>
      <c r="F179" s="84" t="s">
        <v>21</v>
      </c>
      <c r="G179" s="84"/>
      <c r="H179" s="84" t="s">
        <v>10</v>
      </c>
      <c r="I179" s="84" t="s">
        <v>89</v>
      </c>
      <c r="J179" s="84" t="s">
        <v>89</v>
      </c>
      <c r="K179" s="84" t="s">
        <v>88</v>
      </c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 t="s">
        <v>111</v>
      </c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</row>
    <row r="180" spans="1:57" x14ac:dyDescent="0.3">
      <c r="A180" s="85">
        <v>14478</v>
      </c>
      <c r="B180" s="84" t="s">
        <v>107</v>
      </c>
      <c r="C180" s="84" t="s">
        <v>98</v>
      </c>
      <c r="D180" s="84" t="s">
        <v>5</v>
      </c>
      <c r="E180" s="84" t="s">
        <v>6</v>
      </c>
      <c r="F180" s="30" t="s">
        <v>30</v>
      </c>
      <c r="G180" s="84" t="s">
        <v>147</v>
      </c>
      <c r="H180" s="84" t="s">
        <v>10</v>
      </c>
      <c r="I180" s="84" t="s">
        <v>89</v>
      </c>
      <c r="J180" s="84" t="s">
        <v>89</v>
      </c>
      <c r="K180" s="84" t="s">
        <v>16</v>
      </c>
      <c r="L180" s="84" t="s">
        <v>101</v>
      </c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 t="s">
        <v>77</v>
      </c>
      <c r="BE180" s="84" t="s">
        <v>79</v>
      </c>
    </row>
    <row r="181" spans="1:57" x14ac:dyDescent="0.3">
      <c r="A181" s="85">
        <v>14497</v>
      </c>
      <c r="B181" s="84" t="s">
        <v>107</v>
      </c>
      <c r="C181" s="84" t="s">
        <v>98</v>
      </c>
      <c r="D181" s="84" t="s">
        <v>4</v>
      </c>
      <c r="E181" s="84" t="s">
        <v>7</v>
      </c>
      <c r="F181" s="84" t="s">
        <v>20</v>
      </c>
      <c r="G181" s="84"/>
      <c r="H181" s="84" t="s">
        <v>10</v>
      </c>
      <c r="I181" s="84" t="s">
        <v>89</v>
      </c>
      <c r="J181" s="84" t="s">
        <v>89</v>
      </c>
      <c r="K181" s="84" t="s">
        <v>88</v>
      </c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 t="s">
        <v>247</v>
      </c>
      <c r="BD181" s="84"/>
      <c r="BE181" s="84"/>
    </row>
    <row r="182" spans="1:57" x14ac:dyDescent="0.3">
      <c r="A182" s="85">
        <v>14498</v>
      </c>
      <c r="B182" s="84" t="s">
        <v>107</v>
      </c>
      <c r="C182" s="84" t="s">
        <v>98</v>
      </c>
      <c r="D182" s="84" t="s">
        <v>5</v>
      </c>
      <c r="E182" s="84" t="s">
        <v>6</v>
      </c>
      <c r="F182" s="84" t="s">
        <v>32</v>
      </c>
      <c r="G182" s="84" t="s">
        <v>146</v>
      </c>
      <c r="H182" s="84" t="s">
        <v>11</v>
      </c>
      <c r="I182" s="84" t="s">
        <v>89</v>
      </c>
      <c r="J182" s="84" t="s">
        <v>89</v>
      </c>
      <c r="K182" s="84" t="s">
        <v>88</v>
      </c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 t="s">
        <v>111</v>
      </c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</row>
    <row r="183" spans="1:57" x14ac:dyDescent="0.3">
      <c r="A183" s="85">
        <v>14513</v>
      </c>
      <c r="B183" s="84" t="s">
        <v>107</v>
      </c>
      <c r="C183" s="84" t="s">
        <v>98</v>
      </c>
      <c r="D183" s="84" t="s">
        <v>5</v>
      </c>
      <c r="E183" s="84" t="s">
        <v>6</v>
      </c>
      <c r="F183" s="84" t="s">
        <v>30</v>
      </c>
      <c r="G183" s="84"/>
      <c r="H183" s="84" t="s">
        <v>10</v>
      </c>
      <c r="I183" s="84" t="s">
        <v>89</v>
      </c>
      <c r="J183" s="84" t="s">
        <v>89</v>
      </c>
      <c r="K183" s="84" t="s">
        <v>88</v>
      </c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 t="s">
        <v>112</v>
      </c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</row>
    <row r="184" spans="1:57" x14ac:dyDescent="0.3">
      <c r="A184" s="85">
        <v>14526</v>
      </c>
      <c r="B184" s="84" t="s">
        <v>107</v>
      </c>
      <c r="C184" s="84" t="s">
        <v>98</v>
      </c>
      <c r="D184" s="84" t="s">
        <v>4</v>
      </c>
      <c r="E184" s="84" t="s">
        <v>6</v>
      </c>
      <c r="F184" s="84" t="s">
        <v>20</v>
      </c>
      <c r="G184" s="84"/>
      <c r="H184" s="84" t="s">
        <v>10</v>
      </c>
      <c r="I184" s="84" t="s">
        <v>88</v>
      </c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 t="s">
        <v>93</v>
      </c>
      <c r="AZ184" s="84"/>
      <c r="BA184" s="84"/>
      <c r="BB184" s="84"/>
      <c r="BC184" s="84"/>
      <c r="BD184" s="84"/>
      <c r="BE184" s="84"/>
    </row>
    <row r="185" spans="1:57" x14ac:dyDescent="0.3">
      <c r="A185" s="85">
        <v>14184</v>
      </c>
      <c r="B185" s="84" t="s">
        <v>107</v>
      </c>
      <c r="C185" s="84" t="s">
        <v>98</v>
      </c>
      <c r="D185" s="84" t="s">
        <v>5</v>
      </c>
      <c r="E185" s="84" t="s">
        <v>7</v>
      </c>
      <c r="F185" s="84" t="s">
        <v>22</v>
      </c>
      <c r="G185" s="84" t="s">
        <v>145</v>
      </c>
      <c r="H185" s="84" t="s">
        <v>10</v>
      </c>
      <c r="I185" s="84" t="s">
        <v>89</v>
      </c>
      <c r="J185" s="84" t="s">
        <v>89</v>
      </c>
      <c r="K185" s="84" t="s">
        <v>17</v>
      </c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 t="s">
        <v>77</v>
      </c>
      <c r="BE185" s="84" t="s">
        <v>82</v>
      </c>
    </row>
    <row r="186" spans="1:57" x14ac:dyDescent="0.3">
      <c r="A186" s="85">
        <v>14540</v>
      </c>
      <c r="B186" s="84" t="s">
        <v>107</v>
      </c>
      <c r="C186" s="84" t="s">
        <v>98</v>
      </c>
      <c r="D186" s="84" t="s">
        <v>5</v>
      </c>
      <c r="E186" s="84" t="s">
        <v>6</v>
      </c>
      <c r="F186" s="84" t="s">
        <v>21</v>
      </c>
      <c r="G186" s="84"/>
      <c r="H186" s="84" t="s">
        <v>10</v>
      </c>
      <c r="I186" s="84" t="s">
        <v>89</v>
      </c>
      <c r="J186" s="84" t="s">
        <v>89</v>
      </c>
      <c r="K186" s="84" t="s">
        <v>16</v>
      </c>
      <c r="L186" s="84" t="s">
        <v>101</v>
      </c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 t="s">
        <v>77</v>
      </c>
      <c r="BE186" s="84" t="s">
        <v>99</v>
      </c>
    </row>
    <row r="187" spans="1:57" x14ac:dyDescent="0.3">
      <c r="A187" s="85">
        <v>14541</v>
      </c>
      <c r="B187" s="84" t="s">
        <v>107</v>
      </c>
      <c r="C187" s="84" t="s">
        <v>98</v>
      </c>
      <c r="D187" s="84" t="s">
        <v>5</v>
      </c>
      <c r="E187" s="84" t="s">
        <v>6</v>
      </c>
      <c r="F187" s="84" t="s">
        <v>27</v>
      </c>
      <c r="G187" s="84" t="s">
        <v>142</v>
      </c>
      <c r="H187" s="84" t="s">
        <v>10</v>
      </c>
      <c r="I187" s="84" t="s">
        <v>89</v>
      </c>
      <c r="J187" s="84" t="s">
        <v>89</v>
      </c>
      <c r="K187" s="84" t="s">
        <v>16</v>
      </c>
      <c r="L187" s="84" t="s">
        <v>101</v>
      </c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 t="s">
        <v>77</v>
      </c>
      <c r="BE187" s="84" t="s">
        <v>79</v>
      </c>
    </row>
    <row r="188" spans="1:57" x14ac:dyDescent="0.3">
      <c r="A188" s="85">
        <v>14717</v>
      </c>
      <c r="B188" s="84" t="s">
        <v>107</v>
      </c>
      <c r="C188" s="84" t="s">
        <v>98</v>
      </c>
      <c r="D188" s="84" t="s">
        <v>4</v>
      </c>
      <c r="E188" s="84" t="s">
        <v>6</v>
      </c>
      <c r="F188" s="84" t="s">
        <v>20</v>
      </c>
      <c r="G188" s="84"/>
      <c r="H188" s="84" t="s">
        <v>10</v>
      </c>
      <c r="I188" s="84" t="s">
        <v>89</v>
      </c>
      <c r="J188" s="84" t="s">
        <v>89</v>
      </c>
      <c r="K188" s="84" t="s">
        <v>88</v>
      </c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 t="s">
        <v>113</v>
      </c>
      <c r="AJ188" s="84"/>
      <c r="AK188" s="84"/>
      <c r="AL188" s="84"/>
      <c r="AM188" s="84" t="s">
        <v>260</v>
      </c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</row>
    <row r="189" spans="1:57" x14ac:dyDescent="0.3">
      <c r="A189" s="85">
        <v>14746</v>
      </c>
      <c r="B189" s="84" t="s">
        <v>107</v>
      </c>
      <c r="C189" s="84" t="s">
        <v>98</v>
      </c>
      <c r="D189" s="84" t="s">
        <v>5</v>
      </c>
      <c r="E189" s="84" t="s">
        <v>6</v>
      </c>
      <c r="F189" s="84" t="s">
        <v>31</v>
      </c>
      <c r="G189" s="84"/>
      <c r="H189" s="84" t="s">
        <v>10</v>
      </c>
      <c r="I189" s="84" t="s">
        <v>89</v>
      </c>
      <c r="J189" s="84" t="s">
        <v>89</v>
      </c>
      <c r="K189" s="84" t="s">
        <v>88</v>
      </c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 t="s">
        <v>111</v>
      </c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</row>
    <row r="190" spans="1:57" x14ac:dyDescent="0.3">
      <c r="A190" s="85">
        <v>14779</v>
      </c>
      <c r="B190" s="84" t="s">
        <v>107</v>
      </c>
      <c r="C190" s="84" t="s">
        <v>98</v>
      </c>
      <c r="D190" s="84" t="s">
        <v>4</v>
      </c>
      <c r="E190" s="84" t="s">
        <v>6</v>
      </c>
      <c r="F190" s="84" t="s">
        <v>20</v>
      </c>
      <c r="G190" s="84"/>
      <c r="H190" s="84" t="s">
        <v>10</v>
      </c>
      <c r="I190" s="84" t="s">
        <v>89</v>
      </c>
      <c r="J190" s="84" t="s">
        <v>89</v>
      </c>
      <c r="K190" s="84" t="s">
        <v>88</v>
      </c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 t="s">
        <v>248</v>
      </c>
      <c r="BD190" s="84"/>
      <c r="BE190" s="84"/>
    </row>
    <row r="191" spans="1:57" x14ac:dyDescent="0.3">
      <c r="A191" s="85">
        <v>14791</v>
      </c>
      <c r="B191" s="84" t="s">
        <v>107</v>
      </c>
      <c r="C191" s="84" t="s">
        <v>98</v>
      </c>
      <c r="D191" s="84" t="s">
        <v>4</v>
      </c>
      <c r="E191" s="84" t="s">
        <v>7</v>
      </c>
      <c r="F191" s="84" t="s">
        <v>20</v>
      </c>
      <c r="G191" s="84"/>
      <c r="H191" s="84" t="s">
        <v>10</v>
      </c>
      <c r="I191" s="84" t="s">
        <v>89</v>
      </c>
      <c r="J191" s="84" t="s">
        <v>89</v>
      </c>
      <c r="K191" s="84" t="s">
        <v>88</v>
      </c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 t="s">
        <v>72</v>
      </c>
      <c r="AL191" s="84"/>
      <c r="AM191" s="84" t="s">
        <v>260</v>
      </c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</row>
    <row r="192" spans="1:57" x14ac:dyDescent="0.3">
      <c r="A192" s="85">
        <v>14924</v>
      </c>
      <c r="B192" s="84" t="s">
        <v>107</v>
      </c>
      <c r="C192" s="84" t="s">
        <v>98</v>
      </c>
      <c r="D192" s="84" t="s">
        <v>5</v>
      </c>
      <c r="E192" s="84" t="s">
        <v>6</v>
      </c>
      <c r="F192" s="84" t="s">
        <v>22</v>
      </c>
      <c r="G192" s="84" t="s">
        <v>144</v>
      </c>
      <c r="H192" s="84" t="s">
        <v>10</v>
      </c>
      <c r="I192" s="84" t="s">
        <v>89</v>
      </c>
      <c r="J192" s="84" t="s">
        <v>89</v>
      </c>
      <c r="K192" s="84" t="s">
        <v>88</v>
      </c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 t="s">
        <v>143</v>
      </c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 t="s">
        <v>91</v>
      </c>
      <c r="BA192" s="84"/>
      <c r="BB192" s="84"/>
      <c r="BC192" s="84"/>
      <c r="BD192" s="84"/>
      <c r="BE192" s="84"/>
    </row>
    <row r="193" spans="1:57" x14ac:dyDescent="0.3">
      <c r="A193" s="85">
        <v>14945</v>
      </c>
      <c r="B193" s="84" t="s">
        <v>107</v>
      </c>
      <c r="C193" s="84" t="s">
        <v>97</v>
      </c>
      <c r="D193" s="84" t="s">
        <v>5</v>
      </c>
      <c r="E193" s="84" t="s">
        <v>6</v>
      </c>
      <c r="F193" s="84" t="s">
        <v>30</v>
      </c>
      <c r="G193" s="84"/>
      <c r="H193" s="84" t="s">
        <v>10</v>
      </c>
      <c r="I193" s="84" t="s">
        <v>89</v>
      </c>
      <c r="J193" s="84" t="s">
        <v>89</v>
      </c>
      <c r="K193" s="84" t="s">
        <v>88</v>
      </c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 t="s">
        <v>117</v>
      </c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</row>
    <row r="194" spans="1:57" x14ac:dyDescent="0.3">
      <c r="A194" s="85">
        <v>14948</v>
      </c>
      <c r="B194" s="84" t="s">
        <v>107</v>
      </c>
      <c r="C194" s="84" t="s">
        <v>98</v>
      </c>
      <c r="D194" s="84" t="s">
        <v>5</v>
      </c>
      <c r="E194" s="84" t="s">
        <v>6</v>
      </c>
      <c r="F194" s="84" t="s">
        <v>31</v>
      </c>
      <c r="G194" s="84"/>
      <c r="H194" s="84" t="s">
        <v>10</v>
      </c>
      <c r="I194" s="84" t="s">
        <v>89</v>
      </c>
      <c r="J194" s="84" t="s">
        <v>89</v>
      </c>
      <c r="K194" s="84" t="s">
        <v>88</v>
      </c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 t="s">
        <v>112</v>
      </c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</row>
    <row r="195" spans="1:57" x14ac:dyDescent="0.3">
      <c r="A195" s="85">
        <v>15022</v>
      </c>
      <c r="B195" s="84" t="s">
        <v>107</v>
      </c>
      <c r="C195" s="84" t="s">
        <v>98</v>
      </c>
      <c r="D195" s="84" t="s">
        <v>4</v>
      </c>
      <c r="E195" s="84" t="s">
        <v>7</v>
      </c>
      <c r="F195" s="84" t="s">
        <v>20</v>
      </c>
      <c r="G195" s="84"/>
      <c r="H195" s="84" t="s">
        <v>10</v>
      </c>
      <c r="I195" s="84" t="s">
        <v>89</v>
      </c>
      <c r="J195" s="84" t="s">
        <v>89</v>
      </c>
      <c r="K195" s="84" t="s">
        <v>88</v>
      </c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 t="s">
        <v>259</v>
      </c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</row>
    <row r="196" spans="1:57" x14ac:dyDescent="0.3">
      <c r="A196" s="85">
        <v>15061</v>
      </c>
      <c r="B196" s="84" t="s">
        <v>107</v>
      </c>
      <c r="C196" s="84" t="s">
        <v>97</v>
      </c>
      <c r="D196" s="84" t="s">
        <v>5</v>
      </c>
      <c r="E196" s="84" t="s">
        <v>6</v>
      </c>
      <c r="F196" s="84" t="s">
        <v>21</v>
      </c>
      <c r="G196" s="84"/>
      <c r="H196" s="84" t="s">
        <v>10</v>
      </c>
      <c r="I196" s="84" t="s">
        <v>89</v>
      </c>
      <c r="J196" s="84" t="s">
        <v>89</v>
      </c>
      <c r="K196" s="84" t="s">
        <v>88</v>
      </c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 t="s">
        <v>46</v>
      </c>
      <c r="AT196" s="84"/>
      <c r="AU196" s="84" t="s">
        <v>110</v>
      </c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</row>
    <row r="197" spans="1:57" x14ac:dyDescent="0.3">
      <c r="A197" s="85">
        <v>15099</v>
      </c>
      <c r="B197" s="84" t="s">
        <v>107</v>
      </c>
      <c r="C197" s="84" t="s">
        <v>98</v>
      </c>
      <c r="D197" s="84" t="s">
        <v>4</v>
      </c>
      <c r="E197" s="84" t="s">
        <v>7</v>
      </c>
      <c r="F197" s="84" t="s">
        <v>20</v>
      </c>
      <c r="G197" s="84"/>
      <c r="H197" s="84" t="s">
        <v>10</v>
      </c>
      <c r="I197" s="84" t="s">
        <v>89</v>
      </c>
      <c r="J197" s="84" t="s">
        <v>89</v>
      </c>
      <c r="K197" s="84" t="s">
        <v>88</v>
      </c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 t="s">
        <v>258</v>
      </c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</row>
    <row r="198" spans="1:57" x14ac:dyDescent="0.3">
      <c r="A198" s="85">
        <v>14123</v>
      </c>
      <c r="B198" s="84" t="s">
        <v>107</v>
      </c>
      <c r="C198" s="84" t="s">
        <v>97</v>
      </c>
      <c r="D198" s="84" t="s">
        <v>4</v>
      </c>
      <c r="E198" s="84" t="s">
        <v>6</v>
      </c>
      <c r="F198" s="84" t="s">
        <v>20</v>
      </c>
      <c r="G198" s="84"/>
      <c r="H198" s="84" t="s">
        <v>10</v>
      </c>
      <c r="I198" s="84" t="s">
        <v>89</v>
      </c>
      <c r="J198" s="84" t="s">
        <v>89</v>
      </c>
      <c r="K198" s="84" t="s">
        <v>16</v>
      </c>
      <c r="L198" s="84"/>
      <c r="M198" s="84"/>
      <c r="N198" s="84"/>
      <c r="O198" s="84"/>
      <c r="P198" s="84"/>
      <c r="Q198" s="84"/>
      <c r="R198" s="84"/>
      <c r="S198" s="84" t="s">
        <v>132</v>
      </c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 t="s">
        <v>77</v>
      </c>
      <c r="BE198" s="84" t="s">
        <v>99</v>
      </c>
    </row>
    <row r="199" spans="1:57" x14ac:dyDescent="0.3">
      <c r="A199" s="85">
        <v>14532</v>
      </c>
      <c r="B199" s="84" t="s">
        <v>107</v>
      </c>
      <c r="C199" s="84" t="s">
        <v>98</v>
      </c>
      <c r="D199" s="84" t="s">
        <v>4</v>
      </c>
      <c r="E199" s="84" t="s">
        <v>6</v>
      </c>
      <c r="F199" s="84" t="s">
        <v>33</v>
      </c>
      <c r="G199" s="84"/>
      <c r="H199" s="84" t="s">
        <v>10</v>
      </c>
      <c r="I199" s="84" t="s">
        <v>89</v>
      </c>
      <c r="J199" s="84" t="s">
        <v>89</v>
      </c>
      <c r="K199" s="84" t="s">
        <v>16</v>
      </c>
      <c r="L199" s="84" t="s">
        <v>101</v>
      </c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 t="s">
        <v>77</v>
      </c>
      <c r="BE199" s="84" t="s">
        <v>79</v>
      </c>
    </row>
    <row r="200" spans="1:57" x14ac:dyDescent="0.3">
      <c r="A200" s="85">
        <v>15136</v>
      </c>
      <c r="B200" s="84" t="s">
        <v>107</v>
      </c>
      <c r="C200" s="84" t="s">
        <v>97</v>
      </c>
      <c r="D200" s="84" t="s">
        <v>4</v>
      </c>
      <c r="E200" s="84" t="s">
        <v>6</v>
      </c>
      <c r="F200" s="84" t="s">
        <v>20</v>
      </c>
      <c r="G200" s="84"/>
      <c r="H200" s="84" t="s">
        <v>10</v>
      </c>
      <c r="I200" s="84" t="s">
        <v>89</v>
      </c>
      <c r="J200" s="84" t="s">
        <v>89</v>
      </c>
      <c r="K200" s="84" t="s">
        <v>88</v>
      </c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 t="s">
        <v>117</v>
      </c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</row>
    <row r="201" spans="1:57" x14ac:dyDescent="0.3">
      <c r="A201" s="85">
        <v>15138</v>
      </c>
      <c r="B201" s="84" t="s">
        <v>107</v>
      </c>
      <c r="C201" s="84" t="s">
        <v>97</v>
      </c>
      <c r="D201" s="84" t="s">
        <v>4</v>
      </c>
      <c r="E201" s="84" t="s">
        <v>7</v>
      </c>
      <c r="F201" s="84" t="s">
        <v>20</v>
      </c>
      <c r="G201" s="84"/>
      <c r="H201" s="84" t="s">
        <v>10</v>
      </c>
      <c r="I201" s="84" t="s">
        <v>88</v>
      </c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 t="s">
        <v>93</v>
      </c>
      <c r="AZ201" s="84"/>
      <c r="BA201" s="84"/>
      <c r="BB201" s="84"/>
      <c r="BC201" s="84"/>
      <c r="BD201" s="84"/>
      <c r="BE201" s="84"/>
    </row>
    <row r="202" spans="1:57" x14ac:dyDescent="0.3">
      <c r="A202" s="85">
        <v>15131</v>
      </c>
      <c r="B202" s="84" t="s">
        <v>107</v>
      </c>
      <c r="C202" s="84" t="s">
        <v>97</v>
      </c>
      <c r="D202" s="84" t="s">
        <v>5</v>
      </c>
      <c r="E202" s="84" t="s">
        <v>6</v>
      </c>
      <c r="F202" s="84" t="s">
        <v>24</v>
      </c>
      <c r="G202" s="84"/>
      <c r="H202" s="84" t="s">
        <v>10</v>
      </c>
      <c r="I202" s="84" t="s">
        <v>89</v>
      </c>
      <c r="J202" s="84" t="s">
        <v>89</v>
      </c>
      <c r="K202" s="84" t="s">
        <v>88</v>
      </c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 t="s">
        <v>46</v>
      </c>
      <c r="AT202" s="84"/>
      <c r="AU202" s="84"/>
      <c r="AV202" s="84"/>
      <c r="AW202" s="84"/>
      <c r="AX202" s="84"/>
      <c r="AY202" s="84"/>
      <c r="AZ202" s="84"/>
      <c r="BA202" s="84"/>
      <c r="BB202" s="84"/>
      <c r="BC202" s="84" t="s">
        <v>249</v>
      </c>
      <c r="BD202" s="84"/>
      <c r="BE202" s="84"/>
    </row>
    <row r="203" spans="1:57" x14ac:dyDescent="0.3">
      <c r="A203" s="85">
        <v>15141</v>
      </c>
      <c r="B203" s="84" t="s">
        <v>107</v>
      </c>
      <c r="C203" s="84" t="s">
        <v>97</v>
      </c>
      <c r="D203" s="84" t="s">
        <v>4</v>
      </c>
      <c r="E203" s="84" t="s">
        <v>6</v>
      </c>
      <c r="F203" s="84" t="s">
        <v>32</v>
      </c>
      <c r="G203" s="84"/>
      <c r="H203" s="84" t="s">
        <v>10</v>
      </c>
      <c r="I203" s="84" t="s">
        <v>89</v>
      </c>
      <c r="J203" s="84" t="s">
        <v>89</v>
      </c>
      <c r="K203" s="84" t="s">
        <v>88</v>
      </c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 t="s">
        <v>91</v>
      </c>
      <c r="BA203" s="84"/>
      <c r="BB203" s="84"/>
      <c r="BC203" s="84"/>
      <c r="BD203" s="84"/>
      <c r="BE203" s="84"/>
    </row>
    <row r="204" spans="1:57" x14ac:dyDescent="0.3">
      <c r="A204" s="85">
        <v>15149</v>
      </c>
      <c r="B204" s="84" t="s">
        <v>107</v>
      </c>
      <c r="C204" s="84" t="s">
        <v>97</v>
      </c>
      <c r="D204" s="84" t="s">
        <v>5</v>
      </c>
      <c r="E204" s="84" t="s">
        <v>6</v>
      </c>
      <c r="F204" s="84" t="s">
        <v>27</v>
      </c>
      <c r="G204" s="84" t="s">
        <v>142</v>
      </c>
      <c r="H204" s="84" t="s">
        <v>10</v>
      </c>
      <c r="I204" s="84" t="s">
        <v>89</v>
      </c>
      <c r="J204" s="84" t="s">
        <v>89</v>
      </c>
      <c r="K204" s="84" t="s">
        <v>88</v>
      </c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 t="s">
        <v>110</v>
      </c>
      <c r="AV204" s="84"/>
      <c r="AW204" s="84"/>
      <c r="AX204" s="84"/>
      <c r="AY204" s="84"/>
      <c r="AZ204" s="84"/>
      <c r="BA204" s="84"/>
      <c r="BB204" s="84"/>
      <c r="BC204" s="84" t="s">
        <v>250</v>
      </c>
      <c r="BD204" s="84"/>
      <c r="BE204" s="84"/>
    </row>
    <row r="205" spans="1:57" x14ac:dyDescent="0.3">
      <c r="A205" s="85">
        <v>15153</v>
      </c>
      <c r="B205" s="84" t="s">
        <v>107</v>
      </c>
      <c r="C205" s="84" t="s">
        <v>97</v>
      </c>
      <c r="D205" s="84" t="s">
        <v>5</v>
      </c>
      <c r="E205" s="84" t="s">
        <v>6</v>
      </c>
      <c r="F205" s="84" t="s">
        <v>21</v>
      </c>
      <c r="G205" s="84"/>
      <c r="H205" s="84" t="s">
        <v>10</v>
      </c>
      <c r="I205" s="84" t="s">
        <v>89</v>
      </c>
      <c r="J205" s="84" t="s">
        <v>89</v>
      </c>
      <c r="K205" s="84" t="s">
        <v>88</v>
      </c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 t="s">
        <v>108</v>
      </c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</row>
    <row r="206" spans="1:57" x14ac:dyDescent="0.3">
      <c r="A206" s="85">
        <v>15244</v>
      </c>
      <c r="B206" s="84" t="s">
        <v>107</v>
      </c>
      <c r="C206" s="84" t="s">
        <v>98</v>
      </c>
      <c r="D206" s="84" t="s">
        <v>5</v>
      </c>
      <c r="E206" s="84" t="s">
        <v>7</v>
      </c>
      <c r="F206" s="84" t="s">
        <v>27</v>
      </c>
      <c r="G206" s="84" t="s">
        <v>141</v>
      </c>
      <c r="H206" s="84" t="s">
        <v>10</v>
      </c>
      <c r="I206" s="84" t="s">
        <v>89</v>
      </c>
      <c r="J206" s="84" t="s">
        <v>89</v>
      </c>
      <c r="K206" s="84" t="s">
        <v>88</v>
      </c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 t="s">
        <v>117</v>
      </c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</row>
    <row r="207" spans="1:57" x14ac:dyDescent="0.3">
      <c r="A207" s="85">
        <v>15260</v>
      </c>
      <c r="B207" s="84" t="s">
        <v>107</v>
      </c>
      <c r="C207" s="84" t="s">
        <v>98</v>
      </c>
      <c r="D207" s="84" t="s">
        <v>4</v>
      </c>
      <c r="E207" s="84" t="s">
        <v>6</v>
      </c>
      <c r="F207" s="84" t="s">
        <v>20</v>
      </c>
      <c r="G207" s="84"/>
      <c r="H207" s="84" t="s">
        <v>10</v>
      </c>
      <c r="I207" s="84" t="s">
        <v>89</v>
      </c>
      <c r="J207" s="84" t="s">
        <v>89</v>
      </c>
      <c r="K207" s="84" t="s">
        <v>88</v>
      </c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 t="s">
        <v>91</v>
      </c>
      <c r="BA207" s="84"/>
      <c r="BB207" s="84"/>
      <c r="BC207" s="84"/>
      <c r="BD207" s="84"/>
      <c r="BE207" s="84"/>
    </row>
    <row r="208" spans="1:57" x14ac:dyDescent="0.3">
      <c r="A208" s="85">
        <v>15289</v>
      </c>
      <c r="B208" s="84" t="s">
        <v>107</v>
      </c>
      <c r="C208" s="84" t="s">
        <v>98</v>
      </c>
      <c r="D208" s="84" t="s">
        <v>4</v>
      </c>
      <c r="E208" s="84" t="s">
        <v>7</v>
      </c>
      <c r="F208" s="84" t="s">
        <v>20</v>
      </c>
      <c r="G208" s="84"/>
      <c r="H208" s="84" t="s">
        <v>10</v>
      </c>
      <c r="I208" s="84" t="s">
        <v>89</v>
      </c>
      <c r="J208" s="84" t="s">
        <v>89</v>
      </c>
      <c r="K208" s="84" t="s">
        <v>88</v>
      </c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 t="s">
        <v>110</v>
      </c>
      <c r="AV208" s="84"/>
      <c r="AW208" s="84"/>
      <c r="AX208" s="84"/>
      <c r="AY208" s="84"/>
      <c r="AZ208" s="84" t="s">
        <v>91</v>
      </c>
      <c r="BA208" s="84"/>
      <c r="BB208" s="84"/>
      <c r="BC208" s="84"/>
      <c r="BD208" s="84"/>
      <c r="BE208" s="84"/>
    </row>
    <row r="209" spans="1:57" x14ac:dyDescent="0.3">
      <c r="A209" s="85">
        <v>15319</v>
      </c>
      <c r="B209" s="84" t="s">
        <v>107</v>
      </c>
      <c r="C209" s="84" t="s">
        <v>97</v>
      </c>
      <c r="D209" s="84" t="s">
        <v>5</v>
      </c>
      <c r="E209" s="84" t="s">
        <v>7</v>
      </c>
      <c r="F209" s="84" t="s">
        <v>31</v>
      </c>
      <c r="G209" s="84"/>
      <c r="H209" s="84" t="s">
        <v>10</v>
      </c>
      <c r="I209" s="84" t="s">
        <v>89</v>
      </c>
      <c r="J209" s="84" t="s">
        <v>89</v>
      </c>
      <c r="K209" s="84" t="s">
        <v>17</v>
      </c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 t="s">
        <v>77</v>
      </c>
      <c r="BE209" s="84" t="s">
        <v>99</v>
      </c>
    </row>
    <row r="210" spans="1:57" x14ac:dyDescent="0.3">
      <c r="A210" s="85">
        <v>15309</v>
      </c>
      <c r="B210" s="84" t="s">
        <v>107</v>
      </c>
      <c r="C210" s="84" t="s">
        <v>98</v>
      </c>
      <c r="D210" s="84" t="s">
        <v>5</v>
      </c>
      <c r="E210" s="84" t="s">
        <v>6</v>
      </c>
      <c r="F210" s="30" t="s">
        <v>27</v>
      </c>
      <c r="G210" s="84" t="s">
        <v>140</v>
      </c>
      <c r="H210" s="84" t="s">
        <v>10</v>
      </c>
      <c r="I210" s="84" t="s">
        <v>89</v>
      </c>
      <c r="J210" s="84" t="s">
        <v>89</v>
      </c>
      <c r="K210" s="84" t="s">
        <v>88</v>
      </c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 t="s">
        <v>117</v>
      </c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</row>
    <row r="211" spans="1:57" x14ac:dyDescent="0.3">
      <c r="A211" s="85">
        <v>15326</v>
      </c>
      <c r="B211" s="84" t="s">
        <v>107</v>
      </c>
      <c r="C211" s="84" t="s">
        <v>98</v>
      </c>
      <c r="D211" s="84" t="s">
        <v>5</v>
      </c>
      <c r="E211" s="84" t="s">
        <v>6</v>
      </c>
      <c r="F211" s="84" t="s">
        <v>27</v>
      </c>
      <c r="G211" s="84" t="s">
        <v>139</v>
      </c>
      <c r="H211" s="84" t="s">
        <v>10</v>
      </c>
      <c r="I211" s="84" t="s">
        <v>89</v>
      </c>
      <c r="J211" s="84" t="s">
        <v>89</v>
      </c>
      <c r="K211" s="84" t="s">
        <v>88</v>
      </c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 t="s">
        <v>112</v>
      </c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</row>
    <row r="212" spans="1:57" x14ac:dyDescent="0.3">
      <c r="A212" s="85">
        <v>15328</v>
      </c>
      <c r="B212" s="84" t="s">
        <v>107</v>
      </c>
      <c r="C212" s="84" t="s">
        <v>97</v>
      </c>
      <c r="D212" s="84" t="s">
        <v>4</v>
      </c>
      <c r="E212" s="84" t="s">
        <v>7</v>
      </c>
      <c r="F212" s="84" t="s">
        <v>20</v>
      </c>
      <c r="G212" s="84"/>
      <c r="H212" s="84" t="s">
        <v>10</v>
      </c>
      <c r="I212" s="84" t="s">
        <v>89</v>
      </c>
      <c r="J212" s="84" t="s">
        <v>89</v>
      </c>
      <c r="K212" s="84" t="s">
        <v>88</v>
      </c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 t="s">
        <v>113</v>
      </c>
      <c r="AJ212" s="84"/>
      <c r="AK212" s="84" t="s">
        <v>72</v>
      </c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</row>
    <row r="213" spans="1:57" x14ac:dyDescent="0.3">
      <c r="A213" s="85">
        <v>15330</v>
      </c>
      <c r="B213" s="84" t="s">
        <v>107</v>
      </c>
      <c r="C213" s="84" t="s">
        <v>97</v>
      </c>
      <c r="D213" s="84" t="s">
        <v>5</v>
      </c>
      <c r="E213" s="84" t="s">
        <v>6</v>
      </c>
      <c r="F213" s="84" t="s">
        <v>23</v>
      </c>
      <c r="G213" s="84" t="s">
        <v>138</v>
      </c>
      <c r="H213" s="84" t="s">
        <v>10</v>
      </c>
      <c r="I213" s="84" t="s">
        <v>89</v>
      </c>
      <c r="J213" s="84" t="s">
        <v>89</v>
      </c>
      <c r="K213" s="84" t="s">
        <v>88</v>
      </c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 t="s">
        <v>117</v>
      </c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</row>
    <row r="214" spans="1:57" x14ac:dyDescent="0.3">
      <c r="A214" s="85">
        <v>15331</v>
      </c>
      <c r="B214" s="84" t="s">
        <v>107</v>
      </c>
      <c r="C214" s="84" t="s">
        <v>97</v>
      </c>
      <c r="D214" s="84" t="s">
        <v>4</v>
      </c>
      <c r="E214" s="84" t="s">
        <v>7</v>
      </c>
      <c r="F214" s="84" t="s">
        <v>20</v>
      </c>
      <c r="G214" s="84"/>
      <c r="H214" s="84" t="s">
        <v>10</v>
      </c>
      <c r="I214" s="84" t="s">
        <v>89</v>
      </c>
      <c r="J214" s="84" t="s">
        <v>87</v>
      </c>
      <c r="K214" s="84" t="s">
        <v>16</v>
      </c>
      <c r="L214" s="84" t="s">
        <v>101</v>
      </c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 t="s">
        <v>77</v>
      </c>
      <c r="BE214" s="84" t="s">
        <v>137</v>
      </c>
    </row>
    <row r="215" spans="1:57" x14ac:dyDescent="0.3">
      <c r="A215" s="85">
        <v>15333</v>
      </c>
      <c r="B215" s="84" t="s">
        <v>107</v>
      </c>
      <c r="C215" s="84" t="s">
        <v>98</v>
      </c>
      <c r="D215" s="84" t="s">
        <v>5</v>
      </c>
      <c r="E215" s="84" t="s">
        <v>6</v>
      </c>
      <c r="F215" s="84" t="s">
        <v>22</v>
      </c>
      <c r="G215" s="84" t="s">
        <v>136</v>
      </c>
      <c r="H215" s="84" t="s">
        <v>11</v>
      </c>
      <c r="I215" s="84" t="s">
        <v>89</v>
      </c>
      <c r="J215" s="84" t="s">
        <v>89</v>
      </c>
      <c r="K215" s="84" t="s">
        <v>88</v>
      </c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 t="s">
        <v>113</v>
      </c>
      <c r="AJ215" s="84"/>
      <c r="AK215" s="84"/>
      <c r="AL215" s="84"/>
      <c r="AM215" s="84" t="s">
        <v>260</v>
      </c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</row>
    <row r="216" spans="1:57" x14ac:dyDescent="0.3">
      <c r="A216" s="85">
        <v>15334</v>
      </c>
      <c r="B216" s="84" t="s">
        <v>107</v>
      </c>
      <c r="C216" s="84" t="s">
        <v>97</v>
      </c>
      <c r="D216" s="84" t="s">
        <v>5</v>
      </c>
      <c r="E216" s="84" t="s">
        <v>6</v>
      </c>
      <c r="F216" s="84" t="s">
        <v>23</v>
      </c>
      <c r="G216" s="84" t="s">
        <v>135</v>
      </c>
      <c r="H216" s="84" t="s">
        <v>10</v>
      </c>
      <c r="I216" s="84" t="s">
        <v>89</v>
      </c>
      <c r="J216" s="84" t="s">
        <v>89</v>
      </c>
      <c r="K216" s="84" t="s">
        <v>16</v>
      </c>
      <c r="L216" s="84" t="s">
        <v>101</v>
      </c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 t="s">
        <v>76</v>
      </c>
      <c r="BE216" s="84" t="s">
        <v>82</v>
      </c>
    </row>
    <row r="217" spans="1:57" x14ac:dyDescent="0.3">
      <c r="A217" s="85">
        <v>15335</v>
      </c>
      <c r="B217" s="84" t="s">
        <v>107</v>
      </c>
      <c r="C217" s="84" t="s">
        <v>98</v>
      </c>
      <c r="D217" s="84" t="s">
        <v>5</v>
      </c>
      <c r="E217" s="84" t="s">
        <v>6</v>
      </c>
      <c r="F217" s="84" t="s">
        <v>21</v>
      </c>
      <c r="G217" s="84"/>
      <c r="H217" s="84" t="s">
        <v>10</v>
      </c>
      <c r="I217" s="84" t="s">
        <v>89</v>
      </c>
      <c r="J217" s="84" t="s">
        <v>89</v>
      </c>
      <c r="K217" s="84" t="s">
        <v>16</v>
      </c>
      <c r="L217" s="84" t="s">
        <v>101</v>
      </c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 t="s">
        <v>77</v>
      </c>
      <c r="BE217" s="84" t="s">
        <v>99</v>
      </c>
    </row>
    <row r="218" spans="1:57" x14ac:dyDescent="0.3">
      <c r="A218" s="85">
        <v>15513</v>
      </c>
      <c r="B218" s="84" t="s">
        <v>107</v>
      </c>
      <c r="C218" s="84" t="s">
        <v>97</v>
      </c>
      <c r="D218" s="84" t="s">
        <v>4</v>
      </c>
      <c r="E218" s="84" t="s">
        <v>8</v>
      </c>
      <c r="F218" s="84" t="s">
        <v>20</v>
      </c>
      <c r="G218" s="84"/>
      <c r="H218" s="84" t="s">
        <v>10</v>
      </c>
      <c r="I218" s="84" t="s">
        <v>89</v>
      </c>
      <c r="J218" s="84" t="s">
        <v>89</v>
      </c>
      <c r="K218" s="84" t="s">
        <v>88</v>
      </c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 t="s">
        <v>257</v>
      </c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</row>
    <row r="219" spans="1:57" x14ac:dyDescent="0.3">
      <c r="A219" s="85">
        <v>15516</v>
      </c>
      <c r="B219" s="84" t="s">
        <v>107</v>
      </c>
      <c r="C219" s="84" t="s">
        <v>97</v>
      </c>
      <c r="D219" s="84" t="s">
        <v>5</v>
      </c>
      <c r="E219" s="84" t="s">
        <v>6</v>
      </c>
      <c r="F219" s="84" t="s">
        <v>31</v>
      </c>
      <c r="G219" s="84"/>
      <c r="H219" s="84" t="s">
        <v>10</v>
      </c>
      <c r="I219" s="84" t="s">
        <v>89</v>
      </c>
      <c r="J219" s="84" t="s">
        <v>89</v>
      </c>
      <c r="K219" s="84" t="s">
        <v>88</v>
      </c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 t="s">
        <v>251</v>
      </c>
      <c r="BD219" s="84"/>
      <c r="BE219" s="84"/>
    </row>
    <row r="220" spans="1:57" x14ac:dyDescent="0.3">
      <c r="A220" s="85">
        <v>15542</v>
      </c>
      <c r="B220" s="84" t="s">
        <v>107</v>
      </c>
      <c r="C220" s="84" t="s">
        <v>98</v>
      </c>
      <c r="D220" s="84" t="s">
        <v>5</v>
      </c>
      <c r="E220" s="84" t="s">
        <v>6</v>
      </c>
      <c r="F220" s="84" t="s">
        <v>27</v>
      </c>
      <c r="G220" s="84" t="s">
        <v>134</v>
      </c>
      <c r="H220" s="84" t="s">
        <v>10</v>
      </c>
      <c r="I220" s="84" t="s">
        <v>89</v>
      </c>
      <c r="J220" s="84" t="s">
        <v>89</v>
      </c>
      <c r="K220" s="84" t="s">
        <v>88</v>
      </c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 t="s">
        <v>110</v>
      </c>
      <c r="AV220" s="84"/>
      <c r="AW220" s="84" t="s">
        <v>64</v>
      </c>
      <c r="AX220" s="84"/>
      <c r="AY220" s="84"/>
      <c r="AZ220" s="84"/>
      <c r="BA220" s="84"/>
      <c r="BB220" s="84"/>
      <c r="BC220" s="84"/>
      <c r="BD220" s="84"/>
      <c r="BE220" s="84"/>
    </row>
    <row r="221" spans="1:57" x14ac:dyDescent="0.3">
      <c r="A221" s="85">
        <v>15543</v>
      </c>
      <c r="B221" s="84" t="s">
        <v>107</v>
      </c>
      <c r="C221" s="84" t="s">
        <v>98</v>
      </c>
      <c r="D221" s="84" t="s">
        <v>4</v>
      </c>
      <c r="E221" s="84" t="s">
        <v>6</v>
      </c>
      <c r="F221" s="84" t="s">
        <v>30</v>
      </c>
      <c r="G221" s="84" t="s">
        <v>133</v>
      </c>
      <c r="H221" s="84" t="s">
        <v>10</v>
      </c>
      <c r="I221" s="84" t="s">
        <v>89</v>
      </c>
      <c r="J221" s="84" t="s">
        <v>89</v>
      </c>
      <c r="K221" s="84" t="s">
        <v>16</v>
      </c>
      <c r="L221" s="84" t="s">
        <v>101</v>
      </c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 t="s">
        <v>77</v>
      </c>
      <c r="BE221" s="84" t="s">
        <v>99</v>
      </c>
    </row>
    <row r="222" spans="1:57" x14ac:dyDescent="0.3">
      <c r="A222" s="85">
        <v>15598</v>
      </c>
      <c r="B222" s="84" t="s">
        <v>107</v>
      </c>
      <c r="C222" s="84" t="s">
        <v>97</v>
      </c>
      <c r="D222" s="84" t="s">
        <v>4</v>
      </c>
      <c r="E222" s="84" t="s">
        <v>6</v>
      </c>
      <c r="F222" s="84" t="s">
        <v>20</v>
      </c>
      <c r="G222" s="84"/>
      <c r="H222" s="84" t="s">
        <v>10</v>
      </c>
      <c r="I222" s="84" t="s">
        <v>89</v>
      </c>
      <c r="J222" s="84" t="s">
        <v>89</v>
      </c>
      <c r="K222" s="84" t="s">
        <v>16</v>
      </c>
      <c r="L222" s="84" t="s">
        <v>101</v>
      </c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 t="s">
        <v>77</v>
      </c>
      <c r="BE222" s="84" t="s">
        <v>79</v>
      </c>
    </row>
    <row r="223" spans="1:57" x14ac:dyDescent="0.3">
      <c r="A223" s="85">
        <v>15582</v>
      </c>
      <c r="B223" s="84" t="s">
        <v>107</v>
      </c>
      <c r="C223" s="84" t="s">
        <v>97</v>
      </c>
      <c r="D223" s="84" t="s">
        <v>5</v>
      </c>
      <c r="E223" s="84" t="s">
        <v>6</v>
      </c>
      <c r="F223" s="84" t="s">
        <v>21</v>
      </c>
      <c r="G223" s="84"/>
      <c r="H223" s="84" t="s">
        <v>10</v>
      </c>
      <c r="I223" s="84" t="s">
        <v>89</v>
      </c>
      <c r="J223" s="84" t="s">
        <v>89</v>
      </c>
      <c r="K223" s="84" t="s">
        <v>88</v>
      </c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 t="s">
        <v>111</v>
      </c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</row>
    <row r="224" spans="1:57" x14ac:dyDescent="0.3">
      <c r="A224" s="85">
        <v>15682</v>
      </c>
      <c r="B224" s="84" t="s">
        <v>107</v>
      </c>
      <c r="C224" s="84" t="s">
        <v>97</v>
      </c>
      <c r="D224" s="84" t="s">
        <v>5</v>
      </c>
      <c r="E224" s="84" t="s">
        <v>6</v>
      </c>
      <c r="F224" s="84" t="s">
        <v>32</v>
      </c>
      <c r="G224" s="84"/>
      <c r="H224" s="84" t="s">
        <v>10</v>
      </c>
      <c r="I224" s="84" t="s">
        <v>89</v>
      </c>
      <c r="J224" s="84" t="s">
        <v>89</v>
      </c>
      <c r="K224" s="84" t="s">
        <v>16</v>
      </c>
      <c r="L224" s="84"/>
      <c r="M224" s="84"/>
      <c r="N224" s="84"/>
      <c r="O224" s="84"/>
      <c r="P224" s="84"/>
      <c r="Q224" s="84"/>
      <c r="R224" s="84"/>
      <c r="S224" s="84" t="s">
        <v>132</v>
      </c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 t="s">
        <v>77</v>
      </c>
      <c r="BE224" s="84" t="s">
        <v>99</v>
      </c>
    </row>
    <row r="225" spans="1:57" x14ac:dyDescent="0.3">
      <c r="A225" s="85">
        <v>15694</v>
      </c>
      <c r="B225" s="84" t="s">
        <v>107</v>
      </c>
      <c r="C225" s="84" t="s">
        <v>98</v>
      </c>
      <c r="D225" s="84" t="s">
        <v>5</v>
      </c>
      <c r="E225" s="84" t="s">
        <v>6</v>
      </c>
      <c r="F225" s="84" t="s">
        <v>32</v>
      </c>
      <c r="G225" s="84"/>
      <c r="H225" s="84" t="s">
        <v>10</v>
      </c>
      <c r="I225" s="84" t="s">
        <v>89</v>
      </c>
      <c r="J225" s="84" t="s">
        <v>89</v>
      </c>
      <c r="K225" s="84" t="s">
        <v>88</v>
      </c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 t="s">
        <v>111</v>
      </c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</row>
    <row r="226" spans="1:57" x14ac:dyDescent="0.3">
      <c r="A226" s="85">
        <v>15730</v>
      </c>
      <c r="B226" s="84" t="s">
        <v>107</v>
      </c>
      <c r="C226" s="84" t="s">
        <v>98</v>
      </c>
      <c r="D226" s="84" t="s">
        <v>5</v>
      </c>
      <c r="E226" s="84" t="s">
        <v>6</v>
      </c>
      <c r="F226" s="84" t="s">
        <v>31</v>
      </c>
      <c r="G226" s="84"/>
      <c r="H226" s="84" t="s">
        <v>10</v>
      </c>
      <c r="I226" s="84" t="s">
        <v>89</v>
      </c>
      <c r="J226" s="84" t="s">
        <v>89</v>
      </c>
      <c r="K226" s="84" t="s">
        <v>16</v>
      </c>
      <c r="L226" s="84" t="s">
        <v>101</v>
      </c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 t="s">
        <v>131</v>
      </c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 t="s">
        <v>77</v>
      </c>
      <c r="BE226" s="84" t="s">
        <v>99</v>
      </c>
    </row>
    <row r="227" spans="1:57" x14ac:dyDescent="0.3">
      <c r="A227" s="85">
        <v>15777</v>
      </c>
      <c r="B227" s="84" t="s">
        <v>107</v>
      </c>
      <c r="C227" s="84" t="s">
        <v>98</v>
      </c>
      <c r="D227" s="84" t="s">
        <v>5</v>
      </c>
      <c r="E227" s="84" t="s">
        <v>6</v>
      </c>
      <c r="F227" s="84" t="s">
        <v>21</v>
      </c>
      <c r="G227" s="84"/>
      <c r="H227" s="84" t="s">
        <v>10</v>
      </c>
      <c r="I227" s="84" t="s">
        <v>89</v>
      </c>
      <c r="J227" s="84" t="s">
        <v>89</v>
      </c>
      <c r="K227" s="84" t="s">
        <v>88</v>
      </c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 t="s">
        <v>257</v>
      </c>
      <c r="AF227" s="84" t="s">
        <v>258</v>
      </c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</row>
    <row r="228" spans="1:57" x14ac:dyDescent="0.3">
      <c r="A228" s="85">
        <v>15792</v>
      </c>
      <c r="B228" s="84" t="s">
        <v>107</v>
      </c>
      <c r="C228" s="84" t="s">
        <v>98</v>
      </c>
      <c r="D228" s="84" t="s">
        <v>4</v>
      </c>
      <c r="E228" s="84" t="s">
        <v>6</v>
      </c>
      <c r="F228" s="84" t="s">
        <v>32</v>
      </c>
      <c r="G228" s="84"/>
      <c r="H228" s="84" t="s">
        <v>10</v>
      </c>
      <c r="I228" s="84" t="s">
        <v>89</v>
      </c>
      <c r="J228" s="84" t="s">
        <v>89</v>
      </c>
      <c r="K228" s="84" t="s">
        <v>88</v>
      </c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 t="s">
        <v>110</v>
      </c>
      <c r="AV228" s="84"/>
      <c r="AW228" s="84"/>
      <c r="AX228" s="84"/>
      <c r="AY228" s="84"/>
      <c r="AZ228" s="84"/>
      <c r="BA228" s="84"/>
      <c r="BB228" s="84"/>
      <c r="BC228" s="84" t="s">
        <v>252</v>
      </c>
      <c r="BD228" s="84"/>
      <c r="BE228" s="84"/>
    </row>
    <row r="229" spans="1:57" x14ac:dyDescent="0.3">
      <c r="A229" s="85">
        <v>15794</v>
      </c>
      <c r="B229" s="84" t="s">
        <v>107</v>
      </c>
      <c r="C229" s="84" t="s">
        <v>98</v>
      </c>
      <c r="D229" s="84" t="s">
        <v>5</v>
      </c>
      <c r="E229" s="84" t="s">
        <v>7</v>
      </c>
      <c r="F229" s="84" t="s">
        <v>31</v>
      </c>
      <c r="G229" s="84"/>
      <c r="H229" s="84" t="s">
        <v>10</v>
      </c>
      <c r="I229" s="84" t="s">
        <v>89</v>
      </c>
      <c r="J229" s="84" t="s">
        <v>89</v>
      </c>
      <c r="K229" s="84" t="s">
        <v>16</v>
      </c>
      <c r="L229" s="84" t="s">
        <v>101</v>
      </c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 t="s">
        <v>77</v>
      </c>
      <c r="BE229" s="84" t="s">
        <v>99</v>
      </c>
    </row>
    <row r="230" spans="1:57" x14ac:dyDescent="0.3">
      <c r="A230" s="85">
        <v>15740</v>
      </c>
      <c r="B230" s="84" t="s">
        <v>107</v>
      </c>
      <c r="C230" s="84" t="s">
        <v>98</v>
      </c>
      <c r="D230" s="84" t="s">
        <v>5</v>
      </c>
      <c r="E230" s="84" t="s">
        <v>6</v>
      </c>
      <c r="F230" s="84" t="s">
        <v>27</v>
      </c>
      <c r="G230" s="84"/>
      <c r="H230" s="84" t="s">
        <v>10</v>
      </c>
      <c r="I230" s="84" t="s">
        <v>89</v>
      </c>
      <c r="J230" s="84" t="s">
        <v>89</v>
      </c>
      <c r="K230" s="84" t="s">
        <v>16</v>
      </c>
      <c r="L230" s="84" t="s">
        <v>101</v>
      </c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84"/>
      <c r="AZ230" s="84"/>
      <c r="BA230" s="84"/>
      <c r="BB230" s="84"/>
      <c r="BC230" s="84"/>
      <c r="BD230" s="84" t="s">
        <v>77</v>
      </c>
      <c r="BE230" s="84" t="s">
        <v>79</v>
      </c>
    </row>
    <row r="231" spans="1:57" x14ac:dyDescent="0.3">
      <c r="A231" s="85">
        <v>15902</v>
      </c>
      <c r="B231" s="84" t="s">
        <v>107</v>
      </c>
      <c r="C231" s="84" t="s">
        <v>98</v>
      </c>
      <c r="D231" s="84" t="s">
        <v>4</v>
      </c>
      <c r="E231" s="84" t="s">
        <v>6</v>
      </c>
      <c r="F231" s="84" t="s">
        <v>20</v>
      </c>
      <c r="G231" s="84"/>
      <c r="H231" s="84" t="s">
        <v>10</v>
      </c>
      <c r="I231" s="84" t="s">
        <v>88</v>
      </c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 t="s">
        <v>93</v>
      </c>
      <c r="AZ231" s="84"/>
      <c r="BA231" s="84"/>
      <c r="BB231" s="84"/>
      <c r="BC231" s="84"/>
      <c r="BD231" s="84"/>
      <c r="BE231" s="84"/>
    </row>
    <row r="232" spans="1:57" x14ac:dyDescent="0.3">
      <c r="A232" s="85">
        <v>15960</v>
      </c>
      <c r="B232" s="84" t="s">
        <v>107</v>
      </c>
      <c r="C232" s="84" t="s">
        <v>98</v>
      </c>
      <c r="D232" s="84" t="s">
        <v>5</v>
      </c>
      <c r="E232" s="84" t="s">
        <v>6</v>
      </c>
      <c r="F232" s="84" t="s">
        <v>27</v>
      </c>
      <c r="G232" s="84" t="s">
        <v>130</v>
      </c>
      <c r="H232" s="84" t="s">
        <v>10</v>
      </c>
      <c r="I232" s="84" t="s">
        <v>89</v>
      </c>
      <c r="J232" s="84" t="s">
        <v>89</v>
      </c>
      <c r="K232" s="84" t="s">
        <v>16</v>
      </c>
      <c r="L232" s="84" t="s">
        <v>101</v>
      </c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  <c r="AZ232" s="84"/>
      <c r="BA232" s="84"/>
      <c r="BB232" s="84"/>
      <c r="BC232" s="84"/>
      <c r="BD232" s="84" t="s">
        <v>109</v>
      </c>
      <c r="BE232" s="84" t="s">
        <v>82</v>
      </c>
    </row>
    <row r="233" spans="1:57" x14ac:dyDescent="0.3">
      <c r="A233" s="85">
        <v>15994</v>
      </c>
      <c r="B233" s="84" t="s">
        <v>107</v>
      </c>
      <c r="C233" s="84" t="s">
        <v>98</v>
      </c>
      <c r="D233" s="84" t="s">
        <v>4</v>
      </c>
      <c r="E233" s="84" t="s">
        <v>6</v>
      </c>
      <c r="F233" s="84" t="s">
        <v>20</v>
      </c>
      <c r="G233" s="84"/>
      <c r="H233" s="84" t="s">
        <v>10</v>
      </c>
      <c r="I233" s="84" t="s">
        <v>89</v>
      </c>
      <c r="J233" s="84" t="s">
        <v>89</v>
      </c>
      <c r="K233" s="84" t="s">
        <v>88</v>
      </c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84"/>
      <c r="AZ233" s="84" t="s">
        <v>91</v>
      </c>
      <c r="BA233" s="84"/>
      <c r="BB233" s="84"/>
      <c r="BC233" s="84"/>
      <c r="BD233" s="84"/>
      <c r="BE233" s="84"/>
    </row>
    <row r="234" spans="1:57" x14ac:dyDescent="0.3">
      <c r="A234" s="85">
        <v>16009</v>
      </c>
      <c r="B234" s="84" t="s">
        <v>107</v>
      </c>
      <c r="C234" s="84" t="s">
        <v>98</v>
      </c>
      <c r="D234" s="84" t="s">
        <v>4</v>
      </c>
      <c r="E234" s="84" t="s">
        <v>6</v>
      </c>
      <c r="F234" s="84" t="s">
        <v>20</v>
      </c>
      <c r="G234" s="84"/>
      <c r="H234" s="84" t="s">
        <v>10</v>
      </c>
      <c r="I234" s="84" t="s">
        <v>89</v>
      </c>
      <c r="J234" s="84" t="s">
        <v>89</v>
      </c>
      <c r="K234" s="84" t="s">
        <v>88</v>
      </c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  <c r="AZ234" s="84" t="s">
        <v>91</v>
      </c>
      <c r="BA234" s="84"/>
      <c r="BB234" s="84"/>
      <c r="BC234" s="84"/>
      <c r="BD234" s="84"/>
      <c r="BE234" s="84"/>
    </row>
    <row r="235" spans="1:57" x14ac:dyDescent="0.3">
      <c r="A235" s="85">
        <v>16107</v>
      </c>
      <c r="B235" s="84" t="s">
        <v>107</v>
      </c>
      <c r="C235" s="84" t="s">
        <v>98</v>
      </c>
      <c r="D235" s="84" t="s">
        <v>4</v>
      </c>
      <c r="E235" s="84" t="s">
        <v>6</v>
      </c>
      <c r="F235" s="84" t="s">
        <v>32</v>
      </c>
      <c r="G235" s="84"/>
      <c r="H235" s="84" t="s">
        <v>10</v>
      </c>
      <c r="I235" s="84" t="s">
        <v>89</v>
      </c>
      <c r="J235" s="84" t="s">
        <v>89</v>
      </c>
      <c r="K235" s="84" t="s">
        <v>17</v>
      </c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84"/>
      <c r="AZ235" s="84"/>
      <c r="BA235" s="84"/>
      <c r="BB235" s="84"/>
      <c r="BC235" s="84"/>
      <c r="BD235" s="84" t="s">
        <v>77</v>
      </c>
      <c r="BE235" s="84" t="s">
        <v>79</v>
      </c>
    </row>
    <row r="236" spans="1:57" x14ac:dyDescent="0.3">
      <c r="A236" s="85">
        <v>16143</v>
      </c>
      <c r="B236" s="84" t="s">
        <v>107</v>
      </c>
      <c r="C236" s="84" t="s">
        <v>98</v>
      </c>
      <c r="D236" s="84" t="s">
        <v>4</v>
      </c>
      <c r="E236" s="84" t="s">
        <v>7</v>
      </c>
      <c r="F236" s="84" t="s">
        <v>20</v>
      </c>
      <c r="G236" s="84"/>
      <c r="H236" s="84" t="s">
        <v>10</v>
      </c>
      <c r="I236" s="84" t="s">
        <v>89</v>
      </c>
      <c r="J236" s="84" t="s">
        <v>89</v>
      </c>
      <c r="K236" s="84" t="s">
        <v>17</v>
      </c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 t="s">
        <v>77</v>
      </c>
      <c r="BE236" s="84" t="s">
        <v>99</v>
      </c>
    </row>
    <row r="237" spans="1:57" x14ac:dyDescent="0.3">
      <c r="A237" s="85">
        <v>16180</v>
      </c>
      <c r="B237" s="84" t="s">
        <v>107</v>
      </c>
      <c r="C237" s="84" t="s">
        <v>98</v>
      </c>
      <c r="D237" s="84" t="s">
        <v>5</v>
      </c>
      <c r="E237" s="84" t="s">
        <v>6</v>
      </c>
      <c r="F237" s="84" t="s">
        <v>31</v>
      </c>
      <c r="G237" s="84"/>
      <c r="H237" s="84" t="s">
        <v>10</v>
      </c>
      <c r="I237" s="84" t="s">
        <v>89</v>
      </c>
      <c r="J237" s="84" t="s">
        <v>89</v>
      </c>
      <c r="K237" s="84" t="s">
        <v>88</v>
      </c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 t="s">
        <v>257</v>
      </c>
      <c r="AF237" s="84"/>
      <c r="AG237" s="84"/>
      <c r="AH237" s="84"/>
      <c r="AI237" s="84"/>
      <c r="AJ237" s="84"/>
      <c r="AK237" s="84" t="s">
        <v>72</v>
      </c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  <c r="BA237" s="84"/>
      <c r="BB237" s="84"/>
      <c r="BC237" s="84"/>
      <c r="BD237" s="84"/>
      <c r="BE237" s="84"/>
    </row>
    <row r="238" spans="1:57" x14ac:dyDescent="0.3">
      <c r="A238" s="85">
        <v>16223</v>
      </c>
      <c r="B238" s="84" t="s">
        <v>107</v>
      </c>
      <c r="C238" s="84" t="s">
        <v>97</v>
      </c>
      <c r="D238" s="84" t="s">
        <v>5</v>
      </c>
      <c r="E238" s="84" t="s">
        <v>6</v>
      </c>
      <c r="F238" s="84" t="s">
        <v>22</v>
      </c>
      <c r="G238" s="84" t="s">
        <v>129</v>
      </c>
      <c r="H238" s="84" t="s">
        <v>10</v>
      </c>
      <c r="I238" s="84" t="s">
        <v>89</v>
      </c>
      <c r="J238" s="84" t="s">
        <v>89</v>
      </c>
      <c r="K238" s="84" t="s">
        <v>88</v>
      </c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 t="s">
        <v>112</v>
      </c>
      <c r="AV238" s="84"/>
      <c r="AW238" s="84"/>
      <c r="AX238" s="84"/>
      <c r="AY238" s="84"/>
      <c r="AZ238" s="84"/>
      <c r="BA238" s="84"/>
      <c r="BB238" s="84"/>
      <c r="BC238" s="84"/>
      <c r="BD238" s="84"/>
      <c r="BE238" s="84"/>
    </row>
    <row r="239" spans="1:57" x14ac:dyDescent="0.3">
      <c r="A239" s="85">
        <v>15930</v>
      </c>
      <c r="B239" s="84" t="s">
        <v>107</v>
      </c>
      <c r="C239" s="84" t="s">
        <v>98</v>
      </c>
      <c r="D239" s="84" t="s">
        <v>5</v>
      </c>
      <c r="E239" s="84" t="s">
        <v>6</v>
      </c>
      <c r="F239" s="84" t="s">
        <v>23</v>
      </c>
      <c r="G239" s="84" t="s">
        <v>128</v>
      </c>
      <c r="H239" s="84" t="s">
        <v>10</v>
      </c>
      <c r="I239" s="84" t="s">
        <v>89</v>
      </c>
      <c r="J239" s="84" t="s">
        <v>89</v>
      </c>
      <c r="K239" s="84" t="s">
        <v>16</v>
      </c>
      <c r="L239" s="84" t="s">
        <v>101</v>
      </c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84"/>
      <c r="AZ239" s="84"/>
      <c r="BA239" s="84"/>
      <c r="BB239" s="84"/>
      <c r="BC239" s="84"/>
      <c r="BD239" s="84" t="s">
        <v>76</v>
      </c>
      <c r="BE239" s="84" t="s">
        <v>82</v>
      </c>
    </row>
    <row r="240" spans="1:57" x14ac:dyDescent="0.3">
      <c r="A240" s="85">
        <v>15980</v>
      </c>
      <c r="B240" s="84" t="s">
        <v>107</v>
      </c>
      <c r="C240" s="84" t="s">
        <v>98</v>
      </c>
      <c r="D240" s="84" t="s">
        <v>4</v>
      </c>
      <c r="E240" s="84" t="s">
        <v>7</v>
      </c>
      <c r="F240" s="84" t="s">
        <v>20</v>
      </c>
      <c r="G240" s="84"/>
      <c r="H240" s="84" t="s">
        <v>10</v>
      </c>
      <c r="I240" s="84" t="s">
        <v>89</v>
      </c>
      <c r="J240" s="84" t="s">
        <v>87</v>
      </c>
      <c r="K240" s="84" t="s">
        <v>88</v>
      </c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 t="s">
        <v>113</v>
      </c>
      <c r="AJ240" s="84"/>
      <c r="AK240" s="84" t="s">
        <v>72</v>
      </c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84"/>
      <c r="AZ240" s="84"/>
      <c r="BA240" s="84"/>
      <c r="BB240" s="84"/>
      <c r="BC240" s="84"/>
      <c r="BD240" s="84"/>
      <c r="BE240" s="84"/>
    </row>
    <row r="241" spans="1:57" x14ac:dyDescent="0.3">
      <c r="A241" s="85">
        <v>16203</v>
      </c>
      <c r="B241" s="84" t="s">
        <v>107</v>
      </c>
      <c r="C241" s="84" t="s">
        <v>98</v>
      </c>
      <c r="D241" s="84" t="s">
        <v>5</v>
      </c>
      <c r="E241" s="84" t="s">
        <v>6</v>
      </c>
      <c r="F241" s="84" t="s">
        <v>23</v>
      </c>
      <c r="G241" s="84" t="s">
        <v>127</v>
      </c>
      <c r="H241" s="84" t="s">
        <v>10</v>
      </c>
      <c r="I241" s="84" t="s">
        <v>89</v>
      </c>
      <c r="J241" s="84" t="s">
        <v>89</v>
      </c>
      <c r="K241" s="84" t="s">
        <v>88</v>
      </c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 t="s">
        <v>46</v>
      </c>
      <c r="AT241" s="84"/>
      <c r="AU241" s="84" t="s">
        <v>110</v>
      </c>
      <c r="AV241" s="84"/>
      <c r="AW241" s="84"/>
      <c r="AX241" s="84"/>
      <c r="AY241" s="84"/>
      <c r="AZ241" s="84"/>
      <c r="BA241" s="84"/>
      <c r="BB241" s="84"/>
      <c r="BC241" s="84"/>
      <c r="BD241" s="84"/>
      <c r="BE241" s="84"/>
    </row>
    <row r="242" spans="1:57" x14ac:dyDescent="0.3">
      <c r="A242" s="85">
        <v>16015</v>
      </c>
      <c r="B242" s="84" t="s">
        <v>107</v>
      </c>
      <c r="C242" s="84" t="s">
        <v>98</v>
      </c>
      <c r="D242" s="84" t="s">
        <v>4</v>
      </c>
      <c r="E242" s="84" t="s">
        <v>7</v>
      </c>
      <c r="F242" s="84" t="s">
        <v>20</v>
      </c>
      <c r="G242" s="84"/>
      <c r="H242" s="84" t="s">
        <v>10</v>
      </c>
      <c r="I242" s="84" t="s">
        <v>89</v>
      </c>
      <c r="J242" s="84" t="s">
        <v>89</v>
      </c>
      <c r="K242" s="84" t="s">
        <v>16</v>
      </c>
      <c r="L242" s="84" t="s">
        <v>101</v>
      </c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  <c r="AZ242" s="84"/>
      <c r="BA242" s="84"/>
      <c r="BB242" s="84"/>
      <c r="BC242" s="84"/>
      <c r="BD242" s="84" t="s">
        <v>77</v>
      </c>
      <c r="BE242" s="84" t="s">
        <v>99</v>
      </c>
    </row>
    <row r="243" spans="1:57" x14ac:dyDescent="0.3">
      <c r="A243" s="85">
        <v>16450</v>
      </c>
      <c r="B243" s="84" t="s">
        <v>107</v>
      </c>
      <c r="C243" s="84" t="s">
        <v>97</v>
      </c>
      <c r="D243" s="84" t="s">
        <v>4</v>
      </c>
      <c r="E243" s="84" t="s">
        <v>7</v>
      </c>
      <c r="F243" s="84" t="s">
        <v>20</v>
      </c>
      <c r="G243" s="84"/>
      <c r="H243" s="84" t="s">
        <v>10</v>
      </c>
      <c r="I243" s="84" t="s">
        <v>89</v>
      </c>
      <c r="J243" s="84" t="s">
        <v>89</v>
      </c>
      <c r="K243" s="84" t="s">
        <v>16</v>
      </c>
      <c r="L243" s="84" t="s">
        <v>101</v>
      </c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84"/>
      <c r="AZ243" s="84"/>
      <c r="BA243" s="84"/>
      <c r="BB243" s="84"/>
      <c r="BC243" s="84"/>
      <c r="BD243" s="84" t="s">
        <v>76</v>
      </c>
      <c r="BE243" s="84" t="s">
        <v>99</v>
      </c>
    </row>
    <row r="244" spans="1:57" x14ac:dyDescent="0.3">
      <c r="A244" s="85">
        <v>16462</v>
      </c>
      <c r="B244" s="84" t="s">
        <v>107</v>
      </c>
      <c r="C244" s="84" t="s">
        <v>97</v>
      </c>
      <c r="D244" s="84" t="s">
        <v>4</v>
      </c>
      <c r="E244" s="84" t="s">
        <v>6</v>
      </c>
      <c r="F244" s="84" t="s">
        <v>20</v>
      </c>
      <c r="G244" s="84"/>
      <c r="H244" s="84" t="s">
        <v>10</v>
      </c>
      <c r="I244" s="84" t="s">
        <v>89</v>
      </c>
      <c r="J244" s="84" t="s">
        <v>89</v>
      </c>
      <c r="K244" s="84" t="s">
        <v>16</v>
      </c>
      <c r="L244" s="84" t="s">
        <v>101</v>
      </c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  <c r="AZ244" s="84"/>
      <c r="BA244" s="84"/>
      <c r="BB244" s="84"/>
      <c r="BC244" s="84"/>
      <c r="BD244" s="84" t="s">
        <v>76</v>
      </c>
      <c r="BE244" s="84" t="s">
        <v>99</v>
      </c>
    </row>
    <row r="245" spans="1:57" x14ac:dyDescent="0.3">
      <c r="A245" s="85">
        <v>16615</v>
      </c>
      <c r="B245" s="84" t="s">
        <v>107</v>
      </c>
      <c r="C245" s="84" t="s">
        <v>97</v>
      </c>
      <c r="D245" s="84" t="s">
        <v>5</v>
      </c>
      <c r="E245" s="84" t="s">
        <v>6</v>
      </c>
      <c r="F245" s="84" t="s">
        <v>32</v>
      </c>
      <c r="G245" s="84"/>
      <c r="H245" s="84" t="s">
        <v>10</v>
      </c>
      <c r="I245" s="84" t="s">
        <v>89</v>
      </c>
      <c r="J245" s="84" t="s">
        <v>89</v>
      </c>
      <c r="K245" s="84" t="s">
        <v>16</v>
      </c>
      <c r="L245" s="84" t="s">
        <v>101</v>
      </c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84"/>
      <c r="AZ245" s="84"/>
      <c r="BA245" s="84"/>
      <c r="BB245" s="84"/>
      <c r="BC245" s="84"/>
      <c r="BD245" s="84" t="s">
        <v>77</v>
      </c>
      <c r="BE245" s="84" t="s">
        <v>99</v>
      </c>
    </row>
    <row r="246" spans="1:57" x14ac:dyDescent="0.3">
      <c r="A246" s="85">
        <v>16621</v>
      </c>
      <c r="B246" s="84" t="s">
        <v>107</v>
      </c>
      <c r="C246" s="84" t="s">
        <v>97</v>
      </c>
      <c r="D246" s="84" t="s">
        <v>4</v>
      </c>
      <c r="E246" s="84" t="s">
        <v>6</v>
      </c>
      <c r="F246" s="84" t="s">
        <v>20</v>
      </c>
      <c r="G246" s="84"/>
      <c r="H246" s="84" t="s">
        <v>11</v>
      </c>
      <c r="I246" s="84" t="s">
        <v>89</v>
      </c>
      <c r="J246" s="84" t="s">
        <v>87</v>
      </c>
      <c r="K246" s="84" t="s">
        <v>88</v>
      </c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 t="s">
        <v>72</v>
      </c>
      <c r="AL246" s="84"/>
      <c r="AM246" s="84" t="s">
        <v>260</v>
      </c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  <c r="BA246" s="84"/>
      <c r="BB246" s="84"/>
      <c r="BC246" s="84"/>
      <c r="BD246" s="84"/>
      <c r="BE246" s="84"/>
    </row>
    <row r="247" spans="1:57" x14ac:dyDescent="0.3">
      <c r="A247" s="85">
        <v>16622</v>
      </c>
      <c r="B247" s="84" t="s">
        <v>107</v>
      </c>
      <c r="C247" s="84" t="s">
        <v>97</v>
      </c>
      <c r="D247" s="84" t="s">
        <v>5</v>
      </c>
      <c r="E247" s="84" t="s">
        <v>6</v>
      </c>
      <c r="F247" s="84" t="s">
        <v>31</v>
      </c>
      <c r="G247" s="84"/>
      <c r="H247" s="84" t="s">
        <v>10</v>
      </c>
      <c r="I247" s="84" t="s">
        <v>89</v>
      </c>
      <c r="J247" s="84" t="s">
        <v>89</v>
      </c>
      <c r="K247" s="84" t="s">
        <v>16</v>
      </c>
      <c r="L247" s="84" t="s">
        <v>101</v>
      </c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  <c r="AZ247" s="84"/>
      <c r="BA247" s="84"/>
      <c r="BB247" s="84"/>
      <c r="BC247" s="84"/>
      <c r="BD247" s="84" t="s">
        <v>77</v>
      </c>
      <c r="BE247" s="84" t="s">
        <v>99</v>
      </c>
    </row>
    <row r="248" spans="1:57" x14ac:dyDescent="0.3">
      <c r="A248" s="85">
        <v>16634</v>
      </c>
      <c r="B248" s="84" t="s">
        <v>107</v>
      </c>
      <c r="C248" s="84" t="s">
        <v>97</v>
      </c>
      <c r="D248" s="84" t="s">
        <v>5</v>
      </c>
      <c r="E248" s="84" t="s">
        <v>6</v>
      </c>
      <c r="F248" s="84" t="s">
        <v>22</v>
      </c>
      <c r="G248" s="84" t="s">
        <v>126</v>
      </c>
      <c r="H248" s="84" t="s">
        <v>10</v>
      </c>
      <c r="I248" s="84" t="s">
        <v>89</v>
      </c>
      <c r="J248" s="84" t="s">
        <v>89</v>
      </c>
      <c r="K248" s="84" t="s">
        <v>88</v>
      </c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 t="s">
        <v>257</v>
      </c>
      <c r="AF248" s="84" t="s">
        <v>258</v>
      </c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84"/>
      <c r="AZ248" s="84"/>
      <c r="BA248" s="84"/>
      <c r="BB248" s="84"/>
      <c r="BC248" s="84"/>
      <c r="BD248" s="84"/>
      <c r="BE248" s="84"/>
    </row>
    <row r="249" spans="1:57" x14ac:dyDescent="0.3">
      <c r="A249" s="85">
        <v>16655</v>
      </c>
      <c r="B249" s="84" t="s">
        <v>107</v>
      </c>
      <c r="C249" s="84" t="s">
        <v>98</v>
      </c>
      <c r="D249" s="84" t="s">
        <v>5</v>
      </c>
      <c r="E249" s="84" t="s">
        <v>6</v>
      </c>
      <c r="F249" s="84" t="s">
        <v>32</v>
      </c>
      <c r="G249" s="84" t="s">
        <v>120</v>
      </c>
      <c r="H249" s="84" t="s">
        <v>10</v>
      </c>
      <c r="I249" s="84" t="s">
        <v>89</v>
      </c>
      <c r="J249" s="84" t="s">
        <v>89</v>
      </c>
      <c r="K249" s="84" t="s">
        <v>88</v>
      </c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84"/>
      <c r="AW249" s="84"/>
      <c r="AX249" s="84"/>
      <c r="AY249" s="84"/>
      <c r="AZ249" s="84" t="s">
        <v>91</v>
      </c>
      <c r="BA249" s="84"/>
      <c r="BB249" s="84"/>
      <c r="BC249" s="84"/>
      <c r="BD249" s="84"/>
      <c r="BE249" s="84"/>
    </row>
    <row r="250" spans="1:57" x14ac:dyDescent="0.3">
      <c r="A250" s="85">
        <v>16656</v>
      </c>
      <c r="B250" s="84" t="s">
        <v>107</v>
      </c>
      <c r="C250" s="84" t="s">
        <v>98</v>
      </c>
      <c r="D250" s="84" t="s">
        <v>5</v>
      </c>
      <c r="E250" s="84" t="s">
        <v>6</v>
      </c>
      <c r="F250" s="84" t="s">
        <v>32</v>
      </c>
      <c r="G250" s="84"/>
      <c r="H250" s="84" t="s">
        <v>10</v>
      </c>
      <c r="I250" s="84" t="s">
        <v>89</v>
      </c>
      <c r="J250" s="84" t="s">
        <v>89</v>
      </c>
      <c r="K250" s="84" t="s">
        <v>88</v>
      </c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 t="s">
        <v>112</v>
      </c>
      <c r="AV250" s="84"/>
      <c r="AW250" s="84"/>
      <c r="AX250" s="84"/>
      <c r="AY250" s="84"/>
      <c r="AZ250" s="84"/>
      <c r="BA250" s="84"/>
      <c r="BB250" s="84"/>
      <c r="BC250" s="84"/>
      <c r="BD250" s="84"/>
      <c r="BE250" s="84"/>
    </row>
    <row r="251" spans="1:57" x14ac:dyDescent="0.3">
      <c r="A251" s="88">
        <v>16632</v>
      </c>
      <c r="B251" s="89" t="s">
        <v>107</v>
      </c>
      <c r="C251" s="84" t="s">
        <v>97</v>
      </c>
      <c r="D251" s="89" t="s">
        <v>5</v>
      </c>
      <c r="E251" s="89" t="s">
        <v>6</v>
      </c>
      <c r="F251" s="30" t="s">
        <v>30</v>
      </c>
      <c r="G251" s="89" t="s">
        <v>125</v>
      </c>
      <c r="H251" s="89" t="s">
        <v>10</v>
      </c>
      <c r="I251" s="89" t="s">
        <v>89</v>
      </c>
      <c r="J251" s="89" t="s">
        <v>89</v>
      </c>
      <c r="K251" s="89" t="s">
        <v>88</v>
      </c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 t="s">
        <v>111</v>
      </c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</row>
    <row r="252" spans="1:57" x14ac:dyDescent="0.3">
      <c r="A252" s="85">
        <v>16665</v>
      </c>
      <c r="B252" s="84" t="s">
        <v>107</v>
      </c>
      <c r="C252" s="84" t="s">
        <v>98</v>
      </c>
      <c r="D252" s="84" t="s">
        <v>5</v>
      </c>
      <c r="E252" s="84" t="s">
        <v>6</v>
      </c>
      <c r="F252" s="30" t="s">
        <v>27</v>
      </c>
      <c r="G252" s="84"/>
      <c r="H252" s="84" t="s">
        <v>10</v>
      </c>
      <c r="I252" s="84" t="s">
        <v>89</v>
      </c>
      <c r="J252" s="84" t="s">
        <v>89</v>
      </c>
      <c r="K252" s="84" t="s">
        <v>88</v>
      </c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84"/>
      <c r="AW252" s="84"/>
      <c r="AX252" s="84"/>
      <c r="AY252" s="84"/>
      <c r="AZ252" s="84" t="s">
        <v>91</v>
      </c>
      <c r="BA252" s="84"/>
      <c r="BB252" s="84"/>
      <c r="BC252" s="84"/>
      <c r="BD252" s="84"/>
      <c r="BE252" s="84"/>
    </row>
    <row r="253" spans="1:57" x14ac:dyDescent="0.3">
      <c r="A253" s="85">
        <v>16666</v>
      </c>
      <c r="B253" s="84" t="s">
        <v>107</v>
      </c>
      <c r="C253" s="84" t="s">
        <v>98</v>
      </c>
      <c r="D253" s="84" t="s">
        <v>5</v>
      </c>
      <c r="E253" s="84" t="s">
        <v>6</v>
      </c>
      <c r="F253" s="84" t="s">
        <v>30</v>
      </c>
      <c r="G253" s="84"/>
      <c r="H253" s="84" t="s">
        <v>10</v>
      </c>
      <c r="I253" s="84" t="s">
        <v>89</v>
      </c>
      <c r="J253" s="84" t="s">
        <v>89</v>
      </c>
      <c r="K253" s="84" t="s">
        <v>88</v>
      </c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 t="s">
        <v>124</v>
      </c>
      <c r="AU253" s="84"/>
      <c r="AV253" s="84"/>
      <c r="AW253" s="84"/>
      <c r="AX253" s="84"/>
      <c r="AY253" s="84"/>
      <c r="AZ253" s="84"/>
      <c r="BA253" s="84"/>
      <c r="BB253" s="84"/>
      <c r="BC253" s="84" t="s">
        <v>253</v>
      </c>
      <c r="BD253" s="84"/>
      <c r="BE253" s="84"/>
    </row>
    <row r="254" spans="1:57" x14ac:dyDescent="0.3">
      <c r="A254" s="85">
        <v>16688</v>
      </c>
      <c r="B254" s="84" t="s">
        <v>107</v>
      </c>
      <c r="C254" s="84" t="s">
        <v>97</v>
      </c>
      <c r="D254" s="84" t="s">
        <v>5</v>
      </c>
      <c r="E254" s="84" t="s">
        <v>6</v>
      </c>
      <c r="F254" s="84" t="s">
        <v>33</v>
      </c>
      <c r="G254" s="84" t="s">
        <v>123</v>
      </c>
      <c r="H254" s="84" t="s">
        <v>10</v>
      </c>
      <c r="I254" s="84" t="s">
        <v>89</v>
      </c>
      <c r="J254" s="84" t="s">
        <v>89</v>
      </c>
      <c r="K254" s="84" t="s">
        <v>88</v>
      </c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  <c r="AZ254" s="84" t="s">
        <v>91</v>
      </c>
      <c r="BA254" s="84"/>
      <c r="BB254" s="84"/>
      <c r="BC254" s="84"/>
      <c r="BD254" s="84"/>
      <c r="BE254" s="84"/>
    </row>
    <row r="255" spans="1:57" x14ac:dyDescent="0.3">
      <c r="A255" s="85">
        <v>16696</v>
      </c>
      <c r="B255" s="84" t="s">
        <v>107</v>
      </c>
      <c r="C255" s="84" t="s">
        <v>97</v>
      </c>
      <c r="D255" s="84" t="s">
        <v>4</v>
      </c>
      <c r="E255" s="84" t="s">
        <v>6</v>
      </c>
      <c r="F255" s="84" t="s">
        <v>20</v>
      </c>
      <c r="G255" s="84"/>
      <c r="H255" s="84" t="s">
        <v>10</v>
      </c>
      <c r="I255" s="84" t="s">
        <v>89</v>
      </c>
      <c r="J255" s="84" t="s">
        <v>89</v>
      </c>
      <c r="K255" s="84" t="s">
        <v>16</v>
      </c>
      <c r="L255" s="84"/>
      <c r="M255" s="84" t="s">
        <v>122</v>
      </c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  <c r="BA255" s="84"/>
      <c r="BB255" s="84"/>
      <c r="BC255" s="84"/>
      <c r="BD255" s="84" t="s">
        <v>77</v>
      </c>
      <c r="BE255" s="84" t="s">
        <v>99</v>
      </c>
    </row>
    <row r="256" spans="1:57" x14ac:dyDescent="0.3">
      <c r="A256" s="85">
        <v>16702</v>
      </c>
      <c r="B256" s="84" t="s">
        <v>107</v>
      </c>
      <c r="C256" s="84" t="s">
        <v>97</v>
      </c>
      <c r="D256" s="84" t="s">
        <v>5</v>
      </c>
      <c r="E256" s="84" t="s">
        <v>6</v>
      </c>
      <c r="F256" s="84" t="s">
        <v>33</v>
      </c>
      <c r="G256" s="84"/>
      <c r="H256" s="84" t="s">
        <v>11</v>
      </c>
      <c r="I256" s="84" t="s">
        <v>89</v>
      </c>
      <c r="J256" s="84" t="s">
        <v>89</v>
      </c>
      <c r="K256" s="84" t="s">
        <v>88</v>
      </c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 t="s">
        <v>112</v>
      </c>
      <c r="AV256" s="84"/>
      <c r="AW256" s="84"/>
      <c r="AX256" s="84"/>
      <c r="AY256" s="84"/>
      <c r="AZ256" s="84"/>
      <c r="BA256" s="84"/>
      <c r="BB256" s="84"/>
      <c r="BC256" s="84"/>
      <c r="BD256" s="84"/>
      <c r="BE256" s="84"/>
    </row>
    <row r="257" spans="1:57" x14ac:dyDescent="0.3">
      <c r="A257" s="85">
        <v>16703</v>
      </c>
      <c r="B257" s="84" t="s">
        <v>107</v>
      </c>
      <c r="C257" s="84" t="s">
        <v>97</v>
      </c>
      <c r="D257" s="84" t="s">
        <v>5</v>
      </c>
      <c r="E257" s="84" t="s">
        <v>6</v>
      </c>
      <c r="F257" s="84" t="s">
        <v>30</v>
      </c>
      <c r="G257" s="84"/>
      <c r="H257" s="84" t="s">
        <v>10</v>
      </c>
      <c r="I257" s="84" t="s">
        <v>89</v>
      </c>
      <c r="J257" s="84" t="s">
        <v>89</v>
      </c>
      <c r="K257" s="84" t="s">
        <v>16</v>
      </c>
      <c r="L257" s="84" t="s">
        <v>101</v>
      </c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84"/>
      <c r="AW257" s="84"/>
      <c r="AX257" s="84"/>
      <c r="AY257" s="84"/>
      <c r="AZ257" s="84"/>
      <c r="BA257" s="84"/>
      <c r="BB257" s="84"/>
      <c r="BC257" s="84"/>
      <c r="BD257" s="84" t="s">
        <v>77</v>
      </c>
      <c r="BE257" s="84" t="s">
        <v>82</v>
      </c>
    </row>
    <row r="258" spans="1:57" x14ac:dyDescent="0.3">
      <c r="A258" s="85">
        <v>16704</v>
      </c>
      <c r="B258" s="84" t="s">
        <v>107</v>
      </c>
      <c r="C258" s="84" t="s">
        <v>97</v>
      </c>
      <c r="D258" s="84" t="s">
        <v>5</v>
      </c>
      <c r="E258" s="84" t="s">
        <v>7</v>
      </c>
      <c r="F258" s="30" t="s">
        <v>28</v>
      </c>
      <c r="G258" s="84" t="s">
        <v>121</v>
      </c>
      <c r="H258" s="84" t="s">
        <v>10</v>
      </c>
      <c r="I258" s="84" t="s">
        <v>89</v>
      </c>
      <c r="J258" s="84" t="s">
        <v>89</v>
      </c>
      <c r="K258" s="84" t="s">
        <v>88</v>
      </c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 t="s">
        <v>257</v>
      </c>
      <c r="AF258" s="84"/>
      <c r="AG258" s="84"/>
      <c r="AH258" s="84"/>
      <c r="AI258" s="84" t="s">
        <v>113</v>
      </c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84"/>
      <c r="AW258" s="84"/>
      <c r="AX258" s="84"/>
      <c r="AY258" s="84"/>
      <c r="AZ258" s="84"/>
      <c r="BA258" s="84"/>
      <c r="BB258" s="84"/>
      <c r="BC258" s="84"/>
      <c r="BD258" s="84"/>
      <c r="BE258" s="84"/>
    </row>
    <row r="259" spans="1:57" x14ac:dyDescent="0.3">
      <c r="A259" s="85">
        <v>16708</v>
      </c>
      <c r="B259" s="84" t="s">
        <v>107</v>
      </c>
      <c r="C259" s="84" t="s">
        <v>97</v>
      </c>
      <c r="D259" s="84" t="s">
        <v>4</v>
      </c>
      <c r="E259" s="84" t="s">
        <v>6</v>
      </c>
      <c r="F259" s="84" t="s">
        <v>20</v>
      </c>
      <c r="G259" s="84"/>
      <c r="H259" s="84" t="s">
        <v>10</v>
      </c>
      <c r="I259" s="84" t="s">
        <v>89</v>
      </c>
      <c r="J259" s="84" t="s">
        <v>87</v>
      </c>
      <c r="K259" s="84" t="s">
        <v>88</v>
      </c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84"/>
      <c r="AW259" s="84" t="s">
        <v>64</v>
      </c>
      <c r="AX259" s="84"/>
      <c r="AY259" s="84"/>
      <c r="AZ259" s="84"/>
      <c r="BA259" s="84"/>
      <c r="BB259" s="84"/>
      <c r="BC259" s="84"/>
      <c r="BD259" s="84"/>
      <c r="BE259" s="84"/>
    </row>
    <row r="260" spans="1:57" x14ac:dyDescent="0.3">
      <c r="A260" s="85">
        <v>16709</v>
      </c>
      <c r="B260" s="84" t="s">
        <v>107</v>
      </c>
      <c r="C260" s="84" t="s">
        <v>97</v>
      </c>
      <c r="D260" s="84" t="s">
        <v>5</v>
      </c>
      <c r="E260" s="84" t="s">
        <v>6</v>
      </c>
      <c r="F260" s="84" t="s">
        <v>33</v>
      </c>
      <c r="G260" s="84"/>
      <c r="H260" s="84" t="s">
        <v>11</v>
      </c>
      <c r="I260" s="84" t="s">
        <v>89</v>
      </c>
      <c r="J260" s="84" t="s">
        <v>89</v>
      </c>
      <c r="K260" s="84" t="s">
        <v>88</v>
      </c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84"/>
      <c r="AW260" s="84"/>
      <c r="AX260" s="84"/>
      <c r="AY260" s="84"/>
      <c r="AZ260" s="84" t="s">
        <v>91</v>
      </c>
      <c r="BA260" s="84"/>
      <c r="BB260" s="84"/>
      <c r="BC260" s="84"/>
      <c r="BD260" s="84"/>
      <c r="BE260" s="84"/>
    </row>
    <row r="261" spans="1:57" x14ac:dyDescent="0.3">
      <c r="A261" s="85">
        <v>16707</v>
      </c>
      <c r="B261" s="84" t="s">
        <v>107</v>
      </c>
      <c r="C261" s="84" t="s">
        <v>97</v>
      </c>
      <c r="D261" s="84" t="s">
        <v>5</v>
      </c>
      <c r="E261" s="84" t="s">
        <v>7</v>
      </c>
      <c r="F261" s="30" t="s">
        <v>27</v>
      </c>
      <c r="G261" s="84"/>
      <c r="H261" s="84" t="s">
        <v>10</v>
      </c>
      <c r="I261" s="84" t="s">
        <v>89</v>
      </c>
      <c r="J261" s="84" t="s">
        <v>89</v>
      </c>
      <c r="K261" s="84" t="s">
        <v>88</v>
      </c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84"/>
      <c r="AW261" s="84" t="s">
        <v>64</v>
      </c>
      <c r="AX261" s="84"/>
      <c r="AY261" s="84"/>
      <c r="AZ261" s="84"/>
      <c r="BA261" s="84"/>
      <c r="BB261" s="84"/>
      <c r="BC261" s="84"/>
      <c r="BD261" s="84"/>
      <c r="BE261" s="84"/>
    </row>
    <row r="262" spans="1:57" x14ac:dyDescent="0.3">
      <c r="A262" s="85">
        <v>16716</v>
      </c>
      <c r="B262" s="84" t="s">
        <v>107</v>
      </c>
      <c r="C262" s="84" t="s">
        <v>97</v>
      </c>
      <c r="D262" s="84" t="s">
        <v>5</v>
      </c>
      <c r="E262" s="84" t="s">
        <v>6</v>
      </c>
      <c r="F262" s="84" t="s">
        <v>32</v>
      </c>
      <c r="G262" s="84" t="s">
        <v>120</v>
      </c>
      <c r="H262" s="84" t="s">
        <v>10</v>
      </c>
      <c r="I262" s="84" t="s">
        <v>89</v>
      </c>
      <c r="J262" s="84" t="s">
        <v>89</v>
      </c>
      <c r="K262" s="84" t="s">
        <v>88</v>
      </c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 t="s">
        <v>113</v>
      </c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84"/>
      <c r="AW262" s="84"/>
      <c r="AX262" s="84"/>
      <c r="AY262" s="84"/>
      <c r="AZ262" s="84"/>
      <c r="BA262" s="84"/>
      <c r="BB262" s="84"/>
      <c r="BC262" s="84"/>
      <c r="BD262" s="84"/>
      <c r="BE262" s="84"/>
    </row>
    <row r="263" spans="1:57" x14ac:dyDescent="0.3">
      <c r="A263" s="85">
        <v>16759</v>
      </c>
      <c r="B263" s="84" t="s">
        <v>107</v>
      </c>
      <c r="C263" s="84" t="s">
        <v>97</v>
      </c>
      <c r="D263" s="84" t="s">
        <v>4</v>
      </c>
      <c r="E263" s="84" t="s">
        <v>6</v>
      </c>
      <c r="F263" s="84" t="s">
        <v>20</v>
      </c>
      <c r="G263" s="84"/>
      <c r="H263" s="84" t="s">
        <v>10</v>
      </c>
      <c r="I263" s="84" t="s">
        <v>89</v>
      </c>
      <c r="J263" s="84" t="s">
        <v>89</v>
      </c>
      <c r="K263" s="84" t="s">
        <v>88</v>
      </c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 t="s">
        <v>117</v>
      </c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84"/>
      <c r="AW263" s="84"/>
      <c r="AX263" s="84"/>
      <c r="AY263" s="84"/>
      <c r="AZ263" s="84"/>
      <c r="BA263" s="84"/>
      <c r="BB263" s="84"/>
      <c r="BC263" s="84"/>
      <c r="BD263" s="84"/>
      <c r="BE263" s="84"/>
    </row>
    <row r="264" spans="1:57" x14ac:dyDescent="0.3">
      <c r="A264" s="85">
        <v>16781</v>
      </c>
      <c r="B264" s="84" t="s">
        <v>107</v>
      </c>
      <c r="C264" s="84" t="s">
        <v>97</v>
      </c>
      <c r="D264" s="84" t="s">
        <v>4</v>
      </c>
      <c r="E264" s="84" t="s">
        <v>7</v>
      </c>
      <c r="F264" s="84" t="s">
        <v>26</v>
      </c>
      <c r="G264" s="84"/>
      <c r="H264" s="84" t="s">
        <v>10</v>
      </c>
      <c r="I264" s="84" t="s">
        <v>89</v>
      </c>
      <c r="J264" s="84" t="s">
        <v>89</v>
      </c>
      <c r="K264" s="84" t="s">
        <v>16</v>
      </c>
      <c r="L264" s="84" t="s">
        <v>101</v>
      </c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 t="s">
        <v>77</v>
      </c>
      <c r="BE264" s="84" t="s">
        <v>81</v>
      </c>
    </row>
    <row r="265" spans="1:57" x14ac:dyDescent="0.3">
      <c r="A265" s="85">
        <v>16717</v>
      </c>
      <c r="B265" s="84" t="s">
        <v>107</v>
      </c>
      <c r="C265" s="84" t="s">
        <v>97</v>
      </c>
      <c r="D265" s="84" t="s">
        <v>5</v>
      </c>
      <c r="E265" s="84" t="s">
        <v>7</v>
      </c>
      <c r="F265" s="84" t="s">
        <v>29</v>
      </c>
      <c r="G265" s="84"/>
      <c r="H265" s="84" t="s">
        <v>10</v>
      </c>
      <c r="I265" s="84" t="s">
        <v>89</v>
      </c>
      <c r="J265" s="84" t="s">
        <v>87</v>
      </c>
      <c r="K265" s="84" t="s">
        <v>88</v>
      </c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 t="s">
        <v>108</v>
      </c>
      <c r="AI265" s="84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84"/>
      <c r="AW265" s="84"/>
      <c r="AX265" s="84"/>
      <c r="AY265" s="84"/>
      <c r="AZ265" s="84"/>
      <c r="BA265" s="84"/>
      <c r="BB265" s="84"/>
      <c r="BC265" s="84"/>
      <c r="BD265" s="84"/>
      <c r="BE265" s="84"/>
    </row>
    <row r="266" spans="1:57" x14ac:dyDescent="0.3">
      <c r="A266" s="85">
        <v>16787</v>
      </c>
      <c r="B266" s="84" t="s">
        <v>107</v>
      </c>
      <c r="C266" s="84" t="s">
        <v>97</v>
      </c>
      <c r="D266" s="84" t="s">
        <v>5</v>
      </c>
      <c r="E266" s="84" t="s">
        <v>6</v>
      </c>
      <c r="F266" s="84" t="s">
        <v>21</v>
      </c>
      <c r="G266" s="84"/>
      <c r="H266" s="84" t="s">
        <v>10</v>
      </c>
      <c r="I266" s="84" t="s">
        <v>89</v>
      </c>
      <c r="J266" s="84" t="s">
        <v>89</v>
      </c>
      <c r="K266" s="84" t="s">
        <v>88</v>
      </c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84"/>
      <c r="AW266" s="84"/>
      <c r="AX266" s="84"/>
      <c r="AY266" s="84"/>
      <c r="AZ266" s="84" t="s">
        <v>91</v>
      </c>
      <c r="BA266" s="84"/>
      <c r="BB266" s="84"/>
      <c r="BC266" s="84"/>
      <c r="BD266" s="84"/>
      <c r="BE266" s="84"/>
    </row>
    <row r="267" spans="1:57" x14ac:dyDescent="0.3">
      <c r="A267" s="85">
        <v>16783</v>
      </c>
      <c r="B267" s="84" t="s">
        <v>107</v>
      </c>
      <c r="C267" s="84" t="s">
        <v>97</v>
      </c>
      <c r="D267" s="84" t="s">
        <v>5</v>
      </c>
      <c r="E267" s="84" t="s">
        <v>6</v>
      </c>
      <c r="F267" s="84" t="s">
        <v>23</v>
      </c>
      <c r="G267" s="84" t="s">
        <v>119</v>
      </c>
      <c r="H267" s="84" t="s">
        <v>10</v>
      </c>
      <c r="I267" s="84" t="s">
        <v>89</v>
      </c>
      <c r="J267" s="84" t="s">
        <v>89</v>
      </c>
      <c r="K267" s="84" t="s">
        <v>88</v>
      </c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84"/>
      <c r="AW267" s="84" t="s">
        <v>64</v>
      </c>
      <c r="AX267" s="84"/>
      <c r="AY267" s="84"/>
      <c r="AZ267" s="84"/>
      <c r="BA267" s="84"/>
      <c r="BB267" s="84"/>
      <c r="BC267" s="84"/>
      <c r="BD267" s="84"/>
      <c r="BE267" s="84"/>
    </row>
    <row r="268" spans="1:57" x14ac:dyDescent="0.3">
      <c r="A268" s="85">
        <v>16786</v>
      </c>
      <c r="B268" s="84" t="s">
        <v>107</v>
      </c>
      <c r="C268" s="84" t="s">
        <v>97</v>
      </c>
      <c r="D268" s="84" t="s">
        <v>5</v>
      </c>
      <c r="E268" s="84" t="s">
        <v>6</v>
      </c>
      <c r="F268" s="84" t="s">
        <v>21</v>
      </c>
      <c r="G268" s="84"/>
      <c r="H268" s="84" t="s">
        <v>11</v>
      </c>
      <c r="I268" s="84" t="s">
        <v>89</v>
      </c>
      <c r="J268" s="84" t="s">
        <v>89</v>
      </c>
      <c r="K268" s="84" t="s">
        <v>88</v>
      </c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 t="s">
        <v>111</v>
      </c>
      <c r="AT268" s="84"/>
      <c r="AU268" s="84"/>
      <c r="AV268" s="84"/>
      <c r="AW268" s="84"/>
      <c r="AX268" s="84"/>
      <c r="AY268" s="84"/>
      <c r="AZ268" s="84"/>
      <c r="BA268" s="84"/>
      <c r="BB268" s="84"/>
      <c r="BC268" s="84"/>
      <c r="BD268" s="84"/>
      <c r="BE268" s="84"/>
    </row>
    <row r="269" spans="1:57" x14ac:dyDescent="0.3">
      <c r="A269" s="85">
        <v>16788</v>
      </c>
      <c r="B269" s="84" t="s">
        <v>107</v>
      </c>
      <c r="C269" s="84" t="s">
        <v>97</v>
      </c>
      <c r="D269" s="84" t="s">
        <v>4</v>
      </c>
      <c r="E269" s="84" t="s">
        <v>7</v>
      </c>
      <c r="F269" s="84" t="s">
        <v>20</v>
      </c>
      <c r="G269" s="84"/>
      <c r="H269" s="84" t="s">
        <v>10</v>
      </c>
      <c r="I269" s="84" t="s">
        <v>89</v>
      </c>
      <c r="J269" s="84" t="s">
        <v>89</v>
      </c>
      <c r="K269" s="84" t="s">
        <v>16</v>
      </c>
      <c r="L269" s="84" t="s">
        <v>101</v>
      </c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84"/>
      <c r="AW269" s="84"/>
      <c r="AX269" s="84"/>
      <c r="AY269" s="84"/>
      <c r="AZ269" s="84"/>
      <c r="BA269" s="84"/>
      <c r="BB269" s="84"/>
      <c r="BC269" s="84"/>
      <c r="BD269" s="84" t="s">
        <v>77</v>
      </c>
      <c r="BE269" s="84" t="s">
        <v>99</v>
      </c>
    </row>
    <row r="270" spans="1:57" x14ac:dyDescent="0.3">
      <c r="A270" s="85">
        <v>16790</v>
      </c>
      <c r="B270" s="84" t="s">
        <v>107</v>
      </c>
      <c r="C270" s="84" t="s">
        <v>97</v>
      </c>
      <c r="D270" s="84" t="s">
        <v>5</v>
      </c>
      <c r="E270" s="84" t="s">
        <v>6</v>
      </c>
      <c r="F270" s="84" t="s">
        <v>22</v>
      </c>
      <c r="G270" s="84" t="s">
        <v>118</v>
      </c>
      <c r="H270" s="84" t="s">
        <v>10</v>
      </c>
      <c r="I270" s="84" t="s">
        <v>89</v>
      </c>
      <c r="J270" s="84" t="s">
        <v>89</v>
      </c>
      <c r="K270" s="84" t="s">
        <v>88</v>
      </c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84"/>
      <c r="AX270" s="84"/>
      <c r="AY270" s="84"/>
      <c r="AZ270" s="84" t="s">
        <v>91</v>
      </c>
      <c r="BA270" s="84"/>
      <c r="BB270" s="84"/>
      <c r="BC270" s="84"/>
      <c r="BD270" s="84"/>
      <c r="BE270" s="84"/>
    </row>
    <row r="271" spans="1:57" x14ac:dyDescent="0.3">
      <c r="A271" s="85">
        <v>16796</v>
      </c>
      <c r="B271" s="84" t="s">
        <v>107</v>
      </c>
      <c r="C271" s="84" t="s">
        <v>97</v>
      </c>
      <c r="D271" s="84" t="s">
        <v>5</v>
      </c>
      <c r="E271" s="84" t="s">
        <v>7</v>
      </c>
      <c r="F271" s="84" t="s">
        <v>31</v>
      </c>
      <c r="G271" s="84"/>
      <c r="H271" s="84" t="s">
        <v>10</v>
      </c>
      <c r="I271" s="84" t="s">
        <v>89</v>
      </c>
      <c r="J271" s="84" t="s">
        <v>89</v>
      </c>
      <c r="K271" s="84" t="s">
        <v>16</v>
      </c>
      <c r="L271" s="84" t="s">
        <v>101</v>
      </c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84"/>
      <c r="AW271" s="84"/>
      <c r="AX271" s="84"/>
      <c r="AY271" s="84"/>
      <c r="AZ271" s="84"/>
      <c r="BA271" s="84"/>
      <c r="BB271" s="84"/>
      <c r="BC271" s="84"/>
      <c r="BD271" s="84" t="s">
        <v>77</v>
      </c>
      <c r="BE271" s="84" t="s">
        <v>99</v>
      </c>
    </row>
    <row r="272" spans="1:57" x14ac:dyDescent="0.3">
      <c r="A272" s="85">
        <v>16803</v>
      </c>
      <c r="B272" s="84" t="s">
        <v>107</v>
      </c>
      <c r="C272" s="84" t="s">
        <v>97</v>
      </c>
      <c r="D272" s="84" t="s">
        <v>5</v>
      </c>
      <c r="E272" s="84" t="s">
        <v>6</v>
      </c>
      <c r="F272" s="84" t="s">
        <v>31</v>
      </c>
      <c r="G272" s="84"/>
      <c r="H272" s="84" t="s">
        <v>10</v>
      </c>
      <c r="I272" s="84" t="s">
        <v>89</v>
      </c>
      <c r="J272" s="84" t="s">
        <v>89</v>
      </c>
      <c r="K272" s="84" t="s">
        <v>88</v>
      </c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84"/>
      <c r="AW272" s="84"/>
      <c r="AX272" s="84"/>
      <c r="AY272" s="84"/>
      <c r="AZ272" s="84"/>
      <c r="BA272" s="84"/>
      <c r="BB272" s="84"/>
      <c r="BC272" s="84" t="s">
        <v>254</v>
      </c>
      <c r="BD272" s="84"/>
      <c r="BE272" s="84"/>
    </row>
    <row r="273" spans="1:57" x14ac:dyDescent="0.3">
      <c r="A273" s="85">
        <v>16799</v>
      </c>
      <c r="B273" s="84" t="s">
        <v>107</v>
      </c>
      <c r="C273" s="84" t="s">
        <v>97</v>
      </c>
      <c r="D273" s="84" t="s">
        <v>5</v>
      </c>
      <c r="E273" s="84" t="s">
        <v>6</v>
      </c>
      <c r="F273" s="84" t="s">
        <v>32</v>
      </c>
      <c r="G273" s="84"/>
      <c r="H273" s="84" t="s">
        <v>10</v>
      </c>
      <c r="I273" s="84" t="s">
        <v>89</v>
      </c>
      <c r="J273" s="84" t="s">
        <v>89</v>
      </c>
      <c r="K273" s="84" t="s">
        <v>88</v>
      </c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84"/>
      <c r="AW273" s="84"/>
      <c r="AX273" s="84"/>
      <c r="AY273" s="84"/>
      <c r="AZ273" s="84" t="s">
        <v>91</v>
      </c>
      <c r="BA273" s="84"/>
      <c r="BB273" s="84"/>
      <c r="BC273" s="84"/>
      <c r="BD273" s="84"/>
      <c r="BE273" s="84"/>
    </row>
    <row r="274" spans="1:57" x14ac:dyDescent="0.3">
      <c r="A274" s="85">
        <v>16798</v>
      </c>
      <c r="B274" s="84" t="s">
        <v>107</v>
      </c>
      <c r="C274" s="84" t="s">
        <v>97</v>
      </c>
      <c r="D274" s="84" t="s">
        <v>5</v>
      </c>
      <c r="E274" s="84" t="s">
        <v>6</v>
      </c>
      <c r="F274" s="30" t="s">
        <v>30</v>
      </c>
      <c r="G274" s="84"/>
      <c r="H274" s="84" t="s">
        <v>10</v>
      </c>
      <c r="I274" s="84" t="s">
        <v>89</v>
      </c>
      <c r="J274" s="84" t="s">
        <v>89</v>
      </c>
      <c r="K274" s="84" t="s">
        <v>88</v>
      </c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84"/>
      <c r="AX274" s="84"/>
      <c r="AY274" s="84"/>
      <c r="AZ274" s="84" t="s">
        <v>91</v>
      </c>
      <c r="BA274" s="84"/>
      <c r="BB274" s="84"/>
      <c r="BC274" s="84"/>
      <c r="BD274" s="84"/>
      <c r="BE274" s="84"/>
    </row>
    <row r="275" spans="1:57" x14ac:dyDescent="0.3">
      <c r="A275" s="85">
        <v>16827</v>
      </c>
      <c r="B275" s="84" t="s">
        <v>107</v>
      </c>
      <c r="C275" s="84" t="s">
        <v>97</v>
      </c>
      <c r="D275" s="84" t="s">
        <v>4</v>
      </c>
      <c r="E275" s="84" t="s">
        <v>6</v>
      </c>
      <c r="F275" s="84" t="s">
        <v>20</v>
      </c>
      <c r="G275" s="84"/>
      <c r="H275" s="84" t="s">
        <v>10</v>
      </c>
      <c r="I275" s="84" t="s">
        <v>89</v>
      </c>
      <c r="J275" s="84" t="s">
        <v>89</v>
      </c>
      <c r="K275" s="84" t="s">
        <v>88</v>
      </c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 t="s">
        <v>111</v>
      </c>
      <c r="AT275" s="84"/>
      <c r="AU275" s="84"/>
      <c r="AV275" s="84"/>
      <c r="AW275" s="84"/>
      <c r="AX275" s="84"/>
      <c r="AY275" s="84"/>
      <c r="AZ275" s="84"/>
      <c r="BA275" s="84"/>
      <c r="BB275" s="84"/>
      <c r="BC275" s="84"/>
      <c r="BD275" s="84"/>
      <c r="BE275" s="84"/>
    </row>
    <row r="276" spans="1:57" x14ac:dyDescent="0.3">
      <c r="A276" s="85">
        <v>16845</v>
      </c>
      <c r="B276" s="84" t="s">
        <v>107</v>
      </c>
      <c r="C276" s="84" t="s">
        <v>97</v>
      </c>
      <c r="D276" s="84" t="s">
        <v>5</v>
      </c>
      <c r="E276" s="84" t="s">
        <v>7</v>
      </c>
      <c r="F276" s="84" t="s">
        <v>31</v>
      </c>
      <c r="G276" s="84"/>
      <c r="H276" s="84" t="s">
        <v>10</v>
      </c>
      <c r="I276" s="84" t="s">
        <v>88</v>
      </c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84"/>
      <c r="AW276" s="84"/>
      <c r="AX276" s="84"/>
      <c r="AY276" s="84" t="s">
        <v>93</v>
      </c>
      <c r="AZ276" s="84"/>
      <c r="BA276" s="84"/>
      <c r="BB276" s="84"/>
      <c r="BC276" s="84"/>
      <c r="BD276" s="84"/>
      <c r="BE276" s="84"/>
    </row>
    <row r="277" spans="1:57" x14ac:dyDescent="0.3">
      <c r="A277" s="85">
        <v>16848</v>
      </c>
      <c r="B277" s="84" t="s">
        <v>107</v>
      </c>
      <c r="C277" s="84" t="s">
        <v>97</v>
      </c>
      <c r="D277" s="84" t="s">
        <v>4</v>
      </c>
      <c r="E277" s="84" t="s">
        <v>7</v>
      </c>
      <c r="F277" s="84" t="s">
        <v>20</v>
      </c>
      <c r="G277" s="84"/>
      <c r="H277" s="84" t="s">
        <v>10</v>
      </c>
      <c r="I277" s="84" t="s">
        <v>89</v>
      </c>
      <c r="J277" s="84" t="s">
        <v>89</v>
      </c>
      <c r="K277" s="84" t="s">
        <v>16</v>
      </c>
      <c r="L277" s="84" t="s">
        <v>101</v>
      </c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84"/>
      <c r="AW277" s="84"/>
      <c r="AX277" s="84"/>
      <c r="AY277" s="84"/>
      <c r="AZ277" s="84"/>
      <c r="BA277" s="84"/>
      <c r="BB277" s="84"/>
      <c r="BC277" s="84"/>
      <c r="BD277" s="84" t="s">
        <v>77</v>
      </c>
      <c r="BE277" s="84" t="s">
        <v>99</v>
      </c>
    </row>
    <row r="278" spans="1:57" x14ac:dyDescent="0.3">
      <c r="A278" s="85">
        <v>16785</v>
      </c>
      <c r="B278" s="84" t="s">
        <v>107</v>
      </c>
      <c r="C278" s="84" t="s">
        <v>97</v>
      </c>
      <c r="D278" s="84" t="s">
        <v>5</v>
      </c>
      <c r="E278" s="84" t="s">
        <v>7</v>
      </c>
      <c r="F278" s="84" t="s">
        <v>31</v>
      </c>
      <c r="G278" s="84"/>
      <c r="H278" s="84" t="s">
        <v>10</v>
      </c>
      <c r="I278" s="84" t="s">
        <v>89</v>
      </c>
      <c r="J278" s="84" t="s">
        <v>87</v>
      </c>
      <c r="K278" s="84" t="s">
        <v>88</v>
      </c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 t="s">
        <v>117</v>
      </c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84"/>
      <c r="AW278" s="84"/>
      <c r="AX278" s="84"/>
      <c r="AY278" s="84"/>
      <c r="AZ278" s="84"/>
      <c r="BA278" s="84"/>
      <c r="BB278" s="84"/>
      <c r="BC278" s="84"/>
      <c r="BD278" s="84"/>
      <c r="BE278" s="84"/>
    </row>
    <row r="279" spans="1:57" x14ac:dyDescent="0.3">
      <c r="A279" s="85">
        <v>16698</v>
      </c>
      <c r="B279" s="84" t="s">
        <v>107</v>
      </c>
      <c r="C279" s="84" t="s">
        <v>97</v>
      </c>
      <c r="D279" s="84" t="s">
        <v>5</v>
      </c>
      <c r="E279" s="84" t="s">
        <v>6</v>
      </c>
      <c r="F279" s="84" t="s">
        <v>31</v>
      </c>
      <c r="G279" s="84"/>
      <c r="H279" s="84" t="s">
        <v>10</v>
      </c>
      <c r="I279" s="84" t="s">
        <v>89</v>
      </c>
      <c r="J279" s="84" t="s">
        <v>89</v>
      </c>
      <c r="K279" s="84" t="s">
        <v>16</v>
      </c>
      <c r="L279" s="84" t="s">
        <v>101</v>
      </c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84"/>
      <c r="AW279" s="84"/>
      <c r="AX279" s="84"/>
      <c r="AY279" s="84"/>
      <c r="AZ279" s="84"/>
      <c r="BA279" s="84"/>
      <c r="BB279" s="84"/>
      <c r="BC279" s="84"/>
      <c r="BD279" s="84" t="s">
        <v>77</v>
      </c>
      <c r="BE279" s="84" t="s">
        <v>99</v>
      </c>
    </row>
    <row r="280" spans="1:57" x14ac:dyDescent="0.3">
      <c r="A280" s="85">
        <v>16714</v>
      </c>
      <c r="B280" s="84" t="s">
        <v>107</v>
      </c>
      <c r="C280" s="84" t="s">
        <v>97</v>
      </c>
      <c r="D280" s="84" t="s">
        <v>5</v>
      </c>
      <c r="E280" s="84" t="s">
        <v>6</v>
      </c>
      <c r="F280" s="30" t="s">
        <v>27</v>
      </c>
      <c r="G280" s="84"/>
      <c r="H280" s="84" t="s">
        <v>10</v>
      </c>
      <c r="I280" s="84" t="s">
        <v>89</v>
      </c>
      <c r="J280" s="84" t="s">
        <v>89</v>
      </c>
      <c r="K280" s="84" t="s">
        <v>88</v>
      </c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 t="s">
        <v>111</v>
      </c>
      <c r="AT280" s="84"/>
      <c r="AU280" s="84"/>
      <c r="AV280" s="84"/>
      <c r="AW280" s="84"/>
      <c r="AX280" s="84"/>
      <c r="AY280" s="84"/>
      <c r="AZ280" s="84"/>
      <c r="BA280" s="84"/>
      <c r="BB280" s="84"/>
      <c r="BC280" s="84"/>
      <c r="BD280" s="84"/>
      <c r="BE280" s="84"/>
    </row>
    <row r="281" spans="1:57" x14ac:dyDescent="0.3">
      <c r="A281" s="85">
        <v>16797</v>
      </c>
      <c r="B281" s="84" t="s">
        <v>107</v>
      </c>
      <c r="C281" s="84" t="s">
        <v>97</v>
      </c>
      <c r="D281" s="84" t="s">
        <v>5</v>
      </c>
      <c r="E281" s="84" t="s">
        <v>6</v>
      </c>
      <c r="F281" s="84" t="s">
        <v>21</v>
      </c>
      <c r="G281" s="84"/>
      <c r="H281" s="84" t="s">
        <v>10</v>
      </c>
      <c r="I281" s="84" t="s">
        <v>89</v>
      </c>
      <c r="J281" s="84" t="s">
        <v>89</v>
      </c>
      <c r="K281" s="84" t="s">
        <v>88</v>
      </c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 t="s">
        <v>117</v>
      </c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84"/>
      <c r="AW281" s="84"/>
      <c r="AX281" s="84"/>
      <c r="AY281" s="84"/>
      <c r="AZ281" s="84"/>
      <c r="BA281" s="84"/>
      <c r="BB281" s="84"/>
      <c r="BC281" s="84"/>
      <c r="BD281" s="84"/>
      <c r="BE281" s="84"/>
    </row>
    <row r="282" spans="1:57" x14ac:dyDescent="0.3">
      <c r="A282" s="85">
        <v>16858</v>
      </c>
      <c r="B282" s="84" t="s">
        <v>107</v>
      </c>
      <c r="C282" s="84" t="s">
        <v>97</v>
      </c>
      <c r="D282" s="84" t="s">
        <v>5</v>
      </c>
      <c r="E282" s="84" t="s">
        <v>6</v>
      </c>
      <c r="F282" s="84" t="s">
        <v>32</v>
      </c>
      <c r="G282" s="84"/>
      <c r="H282" s="84" t="s">
        <v>10</v>
      </c>
      <c r="I282" s="84" t="s">
        <v>89</v>
      </c>
      <c r="J282" s="84" t="s">
        <v>89</v>
      </c>
      <c r="K282" s="84" t="s">
        <v>88</v>
      </c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 t="s">
        <v>257</v>
      </c>
      <c r="AF282" s="84"/>
      <c r="AG282" s="84"/>
      <c r="AH282" s="84"/>
      <c r="AI282" s="84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84"/>
      <c r="AW282" s="84"/>
      <c r="AX282" s="84"/>
      <c r="AY282" s="84"/>
      <c r="AZ282" s="84"/>
      <c r="BA282" s="84"/>
      <c r="BB282" s="84"/>
      <c r="BC282" s="84"/>
      <c r="BD282" s="84"/>
      <c r="BE282" s="84"/>
    </row>
    <row r="283" spans="1:57" x14ac:dyDescent="0.3">
      <c r="A283" s="85">
        <v>16884</v>
      </c>
      <c r="B283" s="84" t="s">
        <v>107</v>
      </c>
      <c r="C283" s="84" t="s">
        <v>97</v>
      </c>
      <c r="D283" s="84" t="s">
        <v>5</v>
      </c>
      <c r="E283" s="84" t="s">
        <v>6</v>
      </c>
      <c r="F283" s="84" t="s">
        <v>30</v>
      </c>
      <c r="G283" s="84"/>
      <c r="H283" s="84" t="s">
        <v>10</v>
      </c>
      <c r="I283" s="84" t="s">
        <v>89</v>
      </c>
      <c r="J283" s="84" t="s">
        <v>89</v>
      </c>
      <c r="K283" s="84" t="s">
        <v>88</v>
      </c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 t="s">
        <v>72</v>
      </c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84"/>
      <c r="AW283" s="84"/>
      <c r="AX283" s="84"/>
      <c r="AY283" s="84"/>
      <c r="AZ283" s="84"/>
      <c r="BA283" s="84"/>
      <c r="BB283" s="84"/>
      <c r="BC283" s="84"/>
      <c r="BD283" s="84"/>
      <c r="BE283" s="84"/>
    </row>
    <row r="284" spans="1:57" x14ac:dyDescent="0.3">
      <c r="A284" s="85">
        <v>16916</v>
      </c>
      <c r="B284" s="84" t="s">
        <v>107</v>
      </c>
      <c r="C284" s="84" t="s">
        <v>97</v>
      </c>
      <c r="D284" s="84" t="s">
        <v>5</v>
      </c>
      <c r="E284" s="84" t="s">
        <v>7</v>
      </c>
      <c r="F284" s="84" t="s">
        <v>22</v>
      </c>
      <c r="G284" s="84" t="s">
        <v>116</v>
      </c>
      <c r="H284" s="84" t="s">
        <v>10</v>
      </c>
      <c r="I284" s="84" t="s">
        <v>89</v>
      </c>
      <c r="J284" s="84" t="s">
        <v>89</v>
      </c>
      <c r="K284" s="84" t="s">
        <v>16</v>
      </c>
      <c r="L284" s="84" t="s">
        <v>101</v>
      </c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84"/>
      <c r="AW284" s="84"/>
      <c r="AX284" s="84"/>
      <c r="AY284" s="84"/>
      <c r="AZ284" s="84"/>
      <c r="BA284" s="84"/>
      <c r="BB284" s="84"/>
      <c r="BC284" s="84"/>
      <c r="BD284" s="84" t="s">
        <v>77</v>
      </c>
      <c r="BE284" s="84" t="s">
        <v>81</v>
      </c>
    </row>
    <row r="285" spans="1:57" x14ac:dyDescent="0.3">
      <c r="A285" s="85">
        <v>16950</v>
      </c>
      <c r="B285" s="84" t="s">
        <v>107</v>
      </c>
      <c r="C285" s="84" t="s">
        <v>97</v>
      </c>
      <c r="D285" s="84" t="s">
        <v>5</v>
      </c>
      <c r="E285" s="84" t="s">
        <v>6</v>
      </c>
      <c r="F285" s="84" t="s">
        <v>33</v>
      </c>
      <c r="G285" s="84" t="s">
        <v>115</v>
      </c>
      <c r="H285" s="84" t="s">
        <v>10</v>
      </c>
      <c r="I285" s="84" t="s">
        <v>89</v>
      </c>
      <c r="J285" s="84" t="s">
        <v>89</v>
      </c>
      <c r="K285" s="84" t="s">
        <v>16</v>
      </c>
      <c r="L285" s="84" t="s">
        <v>101</v>
      </c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84"/>
      <c r="AW285" s="84"/>
      <c r="AX285" s="84"/>
      <c r="AY285" s="84"/>
      <c r="AZ285" s="84"/>
      <c r="BA285" s="84"/>
      <c r="BB285" s="84"/>
      <c r="BC285" s="84"/>
      <c r="BD285" s="84" t="s">
        <v>109</v>
      </c>
      <c r="BE285" s="84" t="s">
        <v>82</v>
      </c>
    </row>
    <row r="286" spans="1:57" x14ac:dyDescent="0.3">
      <c r="A286" s="85">
        <v>16964</v>
      </c>
      <c r="B286" s="84" t="s">
        <v>107</v>
      </c>
      <c r="C286" s="84" t="s">
        <v>97</v>
      </c>
      <c r="D286" s="84" t="s">
        <v>5</v>
      </c>
      <c r="E286" s="84" t="s">
        <v>6</v>
      </c>
      <c r="F286" s="84" t="s">
        <v>23</v>
      </c>
      <c r="G286" s="84"/>
      <c r="H286" s="84" t="s">
        <v>10</v>
      </c>
      <c r="I286" s="84" t="s">
        <v>89</v>
      </c>
      <c r="J286" s="84" t="s">
        <v>89</v>
      </c>
      <c r="K286" s="84" t="s">
        <v>88</v>
      </c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 t="s">
        <v>110</v>
      </c>
      <c r="AV286" s="84"/>
      <c r="AW286" s="84" t="s">
        <v>64</v>
      </c>
      <c r="AX286" s="84"/>
      <c r="AY286" s="84"/>
      <c r="AZ286" s="84"/>
      <c r="BA286" s="84"/>
      <c r="BB286" s="84"/>
      <c r="BC286" s="84"/>
      <c r="BD286" s="84"/>
      <c r="BE286" s="84"/>
    </row>
    <row r="287" spans="1:57" x14ac:dyDescent="0.3">
      <c r="A287" s="85">
        <v>16967</v>
      </c>
      <c r="B287" s="84" t="s">
        <v>107</v>
      </c>
      <c r="C287" s="84" t="s">
        <v>97</v>
      </c>
      <c r="D287" s="84" t="s">
        <v>5</v>
      </c>
      <c r="E287" s="84" t="s">
        <v>6</v>
      </c>
      <c r="F287" s="84" t="s">
        <v>27</v>
      </c>
      <c r="G287" s="84" t="s">
        <v>114</v>
      </c>
      <c r="H287" s="84" t="s">
        <v>10</v>
      </c>
      <c r="I287" s="84" t="s">
        <v>89</v>
      </c>
      <c r="J287" s="84" t="s">
        <v>89</v>
      </c>
      <c r="K287" s="84" t="s">
        <v>88</v>
      </c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 t="s">
        <v>112</v>
      </c>
      <c r="AV287" s="84"/>
      <c r="AW287" s="84"/>
      <c r="AX287" s="84"/>
      <c r="AY287" s="84"/>
      <c r="AZ287" s="84"/>
      <c r="BA287" s="84"/>
      <c r="BB287" s="84"/>
      <c r="BC287" s="84"/>
      <c r="BD287" s="84"/>
      <c r="BE287" s="84"/>
    </row>
    <row r="288" spans="1:57" x14ac:dyDescent="0.3">
      <c r="A288" s="85">
        <v>16973</v>
      </c>
      <c r="B288" s="84" t="s">
        <v>107</v>
      </c>
      <c r="C288" s="84" t="s">
        <v>97</v>
      </c>
      <c r="D288" s="84" t="s">
        <v>5</v>
      </c>
      <c r="E288" s="84" t="s">
        <v>6</v>
      </c>
      <c r="F288" s="84" t="s">
        <v>32</v>
      </c>
      <c r="G288" s="84"/>
      <c r="H288" s="84" t="s">
        <v>10</v>
      </c>
      <c r="I288" s="84" t="s">
        <v>89</v>
      </c>
      <c r="J288" s="84" t="s">
        <v>89</v>
      </c>
      <c r="K288" s="84" t="s">
        <v>88</v>
      </c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 t="s">
        <v>46</v>
      </c>
      <c r="AT288" s="84"/>
      <c r="AU288" s="84" t="s">
        <v>112</v>
      </c>
      <c r="AV288" s="84"/>
      <c r="AW288" s="84"/>
      <c r="AX288" s="84"/>
      <c r="AY288" s="84"/>
      <c r="AZ288" s="84"/>
      <c r="BA288" s="84"/>
      <c r="BB288" s="84"/>
      <c r="BC288" s="84"/>
      <c r="BD288" s="84"/>
      <c r="BE288" s="84"/>
    </row>
    <row r="289" spans="1:57" x14ac:dyDescent="0.3">
      <c r="A289" s="85">
        <v>16979</v>
      </c>
      <c r="B289" s="84" t="s">
        <v>107</v>
      </c>
      <c r="C289" s="84" t="s">
        <v>97</v>
      </c>
      <c r="D289" s="84" t="s">
        <v>4</v>
      </c>
      <c r="E289" s="84" t="s">
        <v>7</v>
      </c>
      <c r="F289" s="84" t="s">
        <v>20</v>
      </c>
      <c r="G289" s="84"/>
      <c r="H289" s="84" t="s">
        <v>10</v>
      </c>
      <c r="I289" s="84" t="s">
        <v>89</v>
      </c>
      <c r="J289" s="84" t="s">
        <v>89</v>
      </c>
      <c r="K289" s="84" t="s">
        <v>88</v>
      </c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 t="s">
        <v>112</v>
      </c>
      <c r="AV289" s="84"/>
      <c r="AW289" s="84"/>
      <c r="AX289" s="84"/>
      <c r="AY289" s="84"/>
      <c r="AZ289" s="84"/>
      <c r="BA289" s="84"/>
      <c r="BB289" s="84"/>
      <c r="BC289" s="84"/>
      <c r="BD289" s="84"/>
      <c r="BE289" s="84"/>
    </row>
    <row r="290" spans="1:57" x14ac:dyDescent="0.3">
      <c r="A290" s="85">
        <v>16993</v>
      </c>
      <c r="B290" s="84" t="s">
        <v>107</v>
      </c>
      <c r="C290" s="84" t="s">
        <v>97</v>
      </c>
      <c r="D290" s="84" t="s">
        <v>5</v>
      </c>
      <c r="E290" s="84" t="s">
        <v>6</v>
      </c>
      <c r="F290" s="84" t="s">
        <v>24</v>
      </c>
      <c r="G290" s="84"/>
      <c r="H290" s="84" t="s">
        <v>10</v>
      </c>
      <c r="I290" s="84" t="s">
        <v>89</v>
      </c>
      <c r="J290" s="84" t="s">
        <v>89</v>
      </c>
      <c r="K290" s="84" t="s">
        <v>88</v>
      </c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 t="s">
        <v>258</v>
      </c>
      <c r="AG290" s="84"/>
      <c r="AH290" s="84"/>
      <c r="AI290" s="84" t="s">
        <v>113</v>
      </c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84"/>
      <c r="AW290" s="84"/>
      <c r="AX290" s="84"/>
      <c r="AY290" s="84"/>
      <c r="AZ290" s="84"/>
      <c r="BA290" s="84"/>
      <c r="BB290" s="84"/>
      <c r="BC290" s="84"/>
      <c r="BD290" s="84"/>
      <c r="BE290" s="84"/>
    </row>
    <row r="291" spans="1:57" x14ac:dyDescent="0.3">
      <c r="A291" s="85">
        <v>17000</v>
      </c>
      <c r="B291" s="84" t="s">
        <v>107</v>
      </c>
      <c r="C291" s="84" t="s">
        <v>97</v>
      </c>
      <c r="D291" s="84" t="s">
        <v>5</v>
      </c>
      <c r="E291" s="84" t="s">
        <v>6</v>
      </c>
      <c r="F291" s="30" t="s">
        <v>28</v>
      </c>
      <c r="G291" s="84"/>
      <c r="H291" s="84" t="s">
        <v>10</v>
      </c>
      <c r="I291" s="84" t="s">
        <v>89</v>
      </c>
      <c r="J291" s="84" t="s">
        <v>89</v>
      </c>
      <c r="K291" s="84" t="s">
        <v>16</v>
      </c>
      <c r="L291" s="84" t="s">
        <v>101</v>
      </c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84"/>
      <c r="AW291" s="84"/>
      <c r="AX291" s="84"/>
      <c r="AY291" s="84"/>
      <c r="AZ291" s="84"/>
      <c r="BA291" s="84"/>
      <c r="BB291" s="84"/>
      <c r="BC291" s="84"/>
      <c r="BD291" s="84" t="s">
        <v>77</v>
      </c>
      <c r="BE291" s="84" t="s">
        <v>79</v>
      </c>
    </row>
    <row r="292" spans="1:57" x14ac:dyDescent="0.3">
      <c r="A292" s="85">
        <v>17018</v>
      </c>
      <c r="B292" s="84" t="s">
        <v>107</v>
      </c>
      <c r="C292" s="84" t="s">
        <v>97</v>
      </c>
      <c r="D292" s="84" t="s">
        <v>5</v>
      </c>
      <c r="E292" s="84" t="s">
        <v>6</v>
      </c>
      <c r="F292" s="84" t="s">
        <v>23</v>
      </c>
      <c r="G292" s="84"/>
      <c r="H292" s="84" t="s">
        <v>10</v>
      </c>
      <c r="I292" s="84" t="s">
        <v>89</v>
      </c>
      <c r="J292" s="84" t="s">
        <v>89</v>
      </c>
      <c r="K292" s="84" t="s">
        <v>88</v>
      </c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 t="s">
        <v>112</v>
      </c>
      <c r="AV292" s="84"/>
      <c r="AW292" s="84"/>
      <c r="AX292" s="84"/>
      <c r="AY292" s="84"/>
      <c r="AZ292" s="84"/>
      <c r="BA292" s="84"/>
      <c r="BB292" s="84"/>
      <c r="BC292" s="84"/>
      <c r="BD292" s="84"/>
      <c r="BE292" s="84"/>
    </row>
    <row r="293" spans="1:57" x14ac:dyDescent="0.3">
      <c r="A293" s="85">
        <v>17020</v>
      </c>
      <c r="B293" s="84" t="s">
        <v>107</v>
      </c>
      <c r="C293" s="84" t="s">
        <v>97</v>
      </c>
      <c r="D293" s="84" t="s">
        <v>5</v>
      </c>
      <c r="E293" s="84" t="s">
        <v>6</v>
      </c>
      <c r="F293" s="84" t="s">
        <v>21</v>
      </c>
      <c r="G293" s="84"/>
      <c r="H293" s="84" t="s">
        <v>10</v>
      </c>
      <c r="I293" s="84" t="s">
        <v>89</v>
      </c>
      <c r="J293" s="84" t="s">
        <v>89</v>
      </c>
      <c r="K293" s="84" t="s">
        <v>88</v>
      </c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 t="s">
        <v>74</v>
      </c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84"/>
      <c r="AW293" s="84"/>
      <c r="AX293" s="84"/>
      <c r="AY293" s="84"/>
      <c r="AZ293" s="84"/>
      <c r="BA293" s="84"/>
      <c r="BB293" s="84"/>
      <c r="BC293" s="84" t="s">
        <v>255</v>
      </c>
      <c r="BD293" s="84"/>
      <c r="BE293" s="84"/>
    </row>
    <row r="294" spans="1:57" x14ac:dyDescent="0.3">
      <c r="A294" s="85">
        <v>17004</v>
      </c>
      <c r="B294" s="84" t="s">
        <v>107</v>
      </c>
      <c r="C294" s="84" t="s">
        <v>97</v>
      </c>
      <c r="D294" s="84" t="s">
        <v>4</v>
      </c>
      <c r="E294" s="84" t="s">
        <v>6</v>
      </c>
      <c r="F294" s="84" t="s">
        <v>20</v>
      </c>
      <c r="G294" s="84"/>
      <c r="H294" s="84" t="s">
        <v>10</v>
      </c>
      <c r="I294" s="84" t="s">
        <v>89</v>
      </c>
      <c r="J294" s="84" t="s">
        <v>88</v>
      </c>
      <c r="K294" s="84" t="s">
        <v>17</v>
      </c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84"/>
      <c r="AW294" s="84"/>
      <c r="AX294" s="84"/>
      <c r="AY294" s="84"/>
      <c r="AZ294" s="84"/>
      <c r="BA294" s="84"/>
      <c r="BB294" s="84"/>
      <c r="BC294" s="84"/>
      <c r="BD294" s="84" t="s">
        <v>76</v>
      </c>
      <c r="BE294" s="84" t="s">
        <v>99</v>
      </c>
    </row>
    <row r="295" spans="1:57" x14ac:dyDescent="0.3">
      <c r="A295" s="85">
        <v>17025</v>
      </c>
      <c r="B295" s="84" t="s">
        <v>107</v>
      </c>
      <c r="C295" s="84" t="s">
        <v>97</v>
      </c>
      <c r="D295" s="84" t="s">
        <v>5</v>
      </c>
      <c r="E295" s="84" t="s">
        <v>6</v>
      </c>
      <c r="F295" s="84" t="s">
        <v>20</v>
      </c>
      <c r="G295" s="84"/>
      <c r="H295" s="84" t="s">
        <v>10</v>
      </c>
      <c r="I295" s="84" t="s">
        <v>89</v>
      </c>
      <c r="J295" s="84" t="s">
        <v>89</v>
      </c>
      <c r="K295" s="84" t="s">
        <v>17</v>
      </c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84"/>
      <c r="AW295" s="84"/>
      <c r="AX295" s="84"/>
      <c r="AY295" s="84"/>
      <c r="AZ295" s="84"/>
      <c r="BA295" s="84"/>
      <c r="BB295" s="84"/>
      <c r="BC295" s="84"/>
      <c r="BD295" s="84" t="s">
        <v>77</v>
      </c>
      <c r="BE295" s="84" t="s">
        <v>99</v>
      </c>
    </row>
    <row r="296" spans="1:57" x14ac:dyDescent="0.3">
      <c r="A296" s="85">
        <v>17046</v>
      </c>
      <c r="B296" s="84" t="s">
        <v>107</v>
      </c>
      <c r="C296" s="84" t="s">
        <v>97</v>
      </c>
      <c r="D296" s="84" t="s">
        <v>5</v>
      </c>
      <c r="E296" s="84" t="s">
        <v>6</v>
      </c>
      <c r="F296" s="84" t="s">
        <v>24</v>
      </c>
      <c r="G296" s="84"/>
      <c r="H296" s="84" t="s">
        <v>10</v>
      </c>
      <c r="I296" s="84" t="s">
        <v>89</v>
      </c>
      <c r="J296" s="84" t="s">
        <v>89</v>
      </c>
      <c r="K296" s="84" t="s">
        <v>88</v>
      </c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 t="s">
        <v>111</v>
      </c>
      <c r="AT296" s="84"/>
      <c r="AU296" s="84"/>
      <c r="AV296" s="84"/>
      <c r="AW296" s="84"/>
      <c r="AX296" s="84"/>
      <c r="AY296" s="84"/>
      <c r="AZ296" s="84"/>
      <c r="BA296" s="84"/>
      <c r="BB296" s="84"/>
      <c r="BC296" s="84"/>
      <c r="BD296" s="84"/>
      <c r="BE296" s="84"/>
    </row>
    <row r="297" spans="1:57" x14ac:dyDescent="0.3">
      <c r="A297" s="85">
        <v>17038</v>
      </c>
      <c r="B297" s="84" t="s">
        <v>107</v>
      </c>
      <c r="C297" s="84" t="s">
        <v>97</v>
      </c>
      <c r="D297" s="84" t="s">
        <v>5</v>
      </c>
      <c r="E297" s="84" t="s">
        <v>6</v>
      </c>
      <c r="F297" s="84" t="s">
        <v>21</v>
      </c>
      <c r="G297" s="84"/>
      <c r="H297" s="84" t="s">
        <v>10</v>
      </c>
      <c r="I297" s="84" t="s">
        <v>89</v>
      </c>
      <c r="J297" s="84" t="s">
        <v>89</v>
      </c>
      <c r="K297" s="84" t="s">
        <v>88</v>
      </c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 t="s">
        <v>110</v>
      </c>
      <c r="AV297" s="84"/>
      <c r="AW297" s="84"/>
      <c r="AX297" s="84"/>
      <c r="AY297" s="84"/>
      <c r="AZ297" s="84"/>
      <c r="BA297" s="84"/>
      <c r="BB297" s="84"/>
      <c r="BC297" s="84" t="s">
        <v>256</v>
      </c>
      <c r="BD297" s="84"/>
      <c r="BE297" s="84"/>
    </row>
    <row r="298" spans="1:57" x14ac:dyDescent="0.3">
      <c r="A298" s="85">
        <v>17049</v>
      </c>
      <c r="B298" s="84" t="s">
        <v>107</v>
      </c>
      <c r="C298" s="84" t="s">
        <v>97</v>
      </c>
      <c r="D298" s="84" t="s">
        <v>5</v>
      </c>
      <c r="E298" s="84" t="s">
        <v>6</v>
      </c>
      <c r="F298" s="84" t="s">
        <v>21</v>
      </c>
      <c r="G298" s="84"/>
      <c r="H298" s="84" t="s">
        <v>10</v>
      </c>
      <c r="I298" s="84" t="s">
        <v>89</v>
      </c>
      <c r="J298" s="84" t="s">
        <v>89</v>
      </c>
      <c r="K298" s="84" t="s">
        <v>16</v>
      </c>
      <c r="L298" s="84" t="s">
        <v>101</v>
      </c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84"/>
      <c r="AW298" s="84"/>
      <c r="AX298" s="84"/>
      <c r="AY298" s="84"/>
      <c r="AZ298" s="84"/>
      <c r="BA298" s="84"/>
      <c r="BB298" s="84"/>
      <c r="BC298" s="84"/>
      <c r="BD298" s="84" t="s">
        <v>109</v>
      </c>
      <c r="BE298" s="84" t="s">
        <v>82</v>
      </c>
    </row>
    <row r="299" spans="1:57" x14ac:dyDescent="0.3">
      <c r="A299" s="85">
        <v>17065</v>
      </c>
      <c r="B299" s="84" t="s">
        <v>107</v>
      </c>
      <c r="C299" s="84" t="s">
        <v>97</v>
      </c>
      <c r="D299" s="84" t="s">
        <v>5</v>
      </c>
      <c r="E299" s="84" t="s">
        <v>6</v>
      </c>
      <c r="F299" s="84" t="s">
        <v>21</v>
      </c>
      <c r="G299" s="84"/>
      <c r="H299" s="84" t="s">
        <v>10</v>
      </c>
      <c r="I299" s="84" t="s">
        <v>89</v>
      </c>
      <c r="J299" s="84" t="s">
        <v>89</v>
      </c>
      <c r="K299" s="84" t="s">
        <v>16</v>
      </c>
      <c r="L299" s="84" t="s">
        <v>101</v>
      </c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84"/>
      <c r="AW299" s="84"/>
      <c r="AX299" s="84"/>
      <c r="AY299" s="84"/>
      <c r="AZ299" s="84"/>
      <c r="BA299" s="84"/>
      <c r="BB299" s="84"/>
      <c r="BC299" s="84"/>
      <c r="BD299" s="84" t="s">
        <v>77</v>
      </c>
      <c r="BE299" s="84" t="s">
        <v>79</v>
      </c>
    </row>
    <row r="300" spans="1:57" x14ac:dyDescent="0.3">
      <c r="A300" s="85">
        <v>16945</v>
      </c>
      <c r="B300" s="84" t="s">
        <v>107</v>
      </c>
      <c r="C300" s="84" t="s">
        <v>97</v>
      </c>
      <c r="D300" s="84" t="s">
        <v>5</v>
      </c>
      <c r="E300" s="84" t="s">
        <v>6</v>
      </c>
      <c r="F300" s="84" t="s">
        <v>27</v>
      </c>
      <c r="G300" s="84"/>
      <c r="H300" s="84" t="s">
        <v>10</v>
      </c>
      <c r="I300" s="84" t="s">
        <v>89</v>
      </c>
      <c r="J300" s="84" t="s">
        <v>89</v>
      </c>
      <c r="K300" s="84" t="s">
        <v>88</v>
      </c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 t="s">
        <v>108</v>
      </c>
      <c r="AI300" s="84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84"/>
      <c r="AW300" s="84"/>
      <c r="AX300" s="84"/>
      <c r="AY300" s="84"/>
      <c r="AZ300" s="84"/>
      <c r="BA300" s="84"/>
      <c r="BB300" s="84"/>
      <c r="BC300" s="84"/>
      <c r="BD300" s="84"/>
      <c r="BE300" s="84"/>
    </row>
    <row r="301" spans="1:57" x14ac:dyDescent="0.3">
      <c r="A301" s="85">
        <v>17005</v>
      </c>
      <c r="B301" s="84" t="s">
        <v>107</v>
      </c>
      <c r="C301" s="84" t="s">
        <v>97</v>
      </c>
      <c r="D301" s="84" t="s">
        <v>5</v>
      </c>
      <c r="E301" s="84" t="s">
        <v>7</v>
      </c>
      <c r="F301" s="84" t="s">
        <v>31</v>
      </c>
      <c r="G301" s="84"/>
      <c r="H301" s="84" t="s">
        <v>10</v>
      </c>
      <c r="I301" s="84" t="s">
        <v>89</v>
      </c>
      <c r="J301" s="84" t="s">
        <v>89</v>
      </c>
      <c r="K301" s="84" t="s">
        <v>16</v>
      </c>
      <c r="L301" s="84" t="s">
        <v>101</v>
      </c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84"/>
      <c r="AW301" s="84"/>
      <c r="AX301" s="84"/>
      <c r="AY301" s="84"/>
      <c r="AZ301" s="84"/>
      <c r="BA301" s="84"/>
      <c r="BB301" s="84"/>
      <c r="BC301" s="84"/>
      <c r="BD301" s="84" t="s">
        <v>76</v>
      </c>
      <c r="BE301" s="84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0"/>
  <sheetViews>
    <sheetView workbookViewId="0">
      <selection activeCell="B12" sqref="B12"/>
    </sheetView>
  </sheetViews>
  <sheetFormatPr defaultRowHeight="14.4" x14ac:dyDescent="0.3"/>
  <cols>
    <col min="1" max="1" width="9.109375" style="12"/>
    <col min="2" max="2" width="77.33203125" customWidth="1"/>
    <col min="3" max="3" width="9.109375" style="13" customWidth="1"/>
    <col min="4" max="4" width="10.109375" style="13" bestFit="1" customWidth="1"/>
    <col min="5" max="5" width="32.44140625" customWidth="1"/>
  </cols>
  <sheetData>
    <row r="1" spans="2:6" x14ac:dyDescent="0.3">
      <c r="B1" s="10" t="s">
        <v>95</v>
      </c>
    </row>
    <row r="2" spans="2:6" x14ac:dyDescent="0.3">
      <c r="B2" s="10"/>
    </row>
    <row r="3" spans="2:6" x14ac:dyDescent="0.3">
      <c r="B3" s="10" t="s">
        <v>96</v>
      </c>
    </row>
    <row r="4" spans="2:6" x14ac:dyDescent="0.3">
      <c r="B4" s="3" t="s">
        <v>0</v>
      </c>
      <c r="C4" s="5" t="s">
        <v>1</v>
      </c>
      <c r="D4" s="5" t="s">
        <v>2</v>
      </c>
    </row>
    <row r="5" spans="2:6" x14ac:dyDescent="0.3">
      <c r="B5" s="11" t="s">
        <v>97</v>
      </c>
      <c r="C5" s="19">
        <v>107</v>
      </c>
      <c r="D5" s="26">
        <f>C5/C$7</f>
        <v>0.35666666666666669</v>
      </c>
    </row>
    <row r="6" spans="2:6" x14ac:dyDescent="0.3">
      <c r="B6" s="11" t="s">
        <v>98</v>
      </c>
      <c r="C6" s="19">
        <v>193</v>
      </c>
      <c r="D6" s="26">
        <f t="shared" ref="D6:D7" si="0">C6/C$7</f>
        <v>0.64333333333333331</v>
      </c>
    </row>
    <row r="7" spans="2:6" x14ac:dyDescent="0.3">
      <c r="B7" s="3" t="s">
        <v>3</v>
      </c>
      <c r="C7" s="25">
        <v>300</v>
      </c>
      <c r="D7" s="9">
        <f t="shared" si="0"/>
        <v>1</v>
      </c>
    </row>
    <row r="8" spans="2:6" x14ac:dyDescent="0.3">
      <c r="B8" s="10"/>
    </row>
    <row r="9" spans="2:6" x14ac:dyDescent="0.3">
      <c r="B9" s="10" t="s">
        <v>54</v>
      </c>
    </row>
    <row r="10" spans="2:6" x14ac:dyDescent="0.3">
      <c r="B10" s="3" t="s">
        <v>0</v>
      </c>
      <c r="C10" s="5" t="s">
        <v>1</v>
      </c>
      <c r="D10" s="5" t="s">
        <v>2</v>
      </c>
      <c r="E10" s="1"/>
      <c r="F10" s="2"/>
    </row>
    <row r="11" spans="2:6" x14ac:dyDescent="0.3">
      <c r="B11" s="4" t="s">
        <v>4</v>
      </c>
      <c r="C11" s="19">
        <v>105</v>
      </c>
      <c r="D11" s="26">
        <v>0.35</v>
      </c>
      <c r="E11" s="1"/>
      <c r="F11" s="2"/>
    </row>
    <row r="12" spans="2:6" x14ac:dyDescent="0.3">
      <c r="B12" s="4" t="s">
        <v>5</v>
      </c>
      <c r="C12" s="19">
        <v>195</v>
      </c>
      <c r="D12" s="26">
        <v>0.65</v>
      </c>
      <c r="E12" s="1"/>
      <c r="F12" s="2"/>
    </row>
    <row r="13" spans="2:6" x14ac:dyDescent="0.3">
      <c r="B13" s="3" t="s">
        <v>3</v>
      </c>
      <c r="C13" s="25">
        <v>300</v>
      </c>
      <c r="D13" s="9">
        <v>1</v>
      </c>
      <c r="E13" s="1"/>
      <c r="F13" s="2"/>
    </row>
    <row r="14" spans="2:6" x14ac:dyDescent="0.3">
      <c r="D14" s="14"/>
      <c r="E14" s="1"/>
      <c r="F14" s="2"/>
    </row>
    <row r="15" spans="2:6" x14ac:dyDescent="0.3">
      <c r="B15" s="10" t="s">
        <v>55</v>
      </c>
      <c r="D15" s="14"/>
      <c r="E15" s="1"/>
      <c r="F15" s="2"/>
    </row>
    <row r="16" spans="2:6" x14ac:dyDescent="0.3">
      <c r="B16" s="3" t="s">
        <v>0</v>
      </c>
      <c r="C16" s="5" t="s">
        <v>1</v>
      </c>
      <c r="D16" s="9" t="s">
        <v>2</v>
      </c>
      <c r="E16" s="1"/>
      <c r="F16" s="2"/>
    </row>
    <row r="17" spans="2:6" x14ac:dyDescent="0.3">
      <c r="B17" s="4" t="s">
        <v>6</v>
      </c>
      <c r="C17" s="19">
        <v>238</v>
      </c>
      <c r="D17" s="26">
        <v>0.79333333333333333</v>
      </c>
      <c r="E17" s="1"/>
      <c r="F17" s="2"/>
    </row>
    <row r="18" spans="2:6" x14ac:dyDescent="0.3">
      <c r="B18" s="4" t="s">
        <v>7</v>
      </c>
      <c r="C18" s="19">
        <v>58</v>
      </c>
      <c r="D18" s="26">
        <v>0.19333333333333333</v>
      </c>
      <c r="E18" s="1"/>
      <c r="F18" s="2"/>
    </row>
    <row r="19" spans="2:6" x14ac:dyDescent="0.3">
      <c r="B19" s="4" t="s">
        <v>8</v>
      </c>
      <c r="C19" s="19">
        <v>4</v>
      </c>
      <c r="D19" s="26">
        <v>1.3333333333333334E-2</v>
      </c>
      <c r="E19" s="1"/>
      <c r="F19" s="2"/>
    </row>
    <row r="20" spans="2:6" x14ac:dyDescent="0.3">
      <c r="B20" s="3" t="s">
        <v>3</v>
      </c>
      <c r="C20" s="25">
        <v>300</v>
      </c>
      <c r="D20" s="27">
        <v>1</v>
      </c>
      <c r="E20" s="1"/>
      <c r="F20" s="2"/>
    </row>
    <row r="21" spans="2:6" x14ac:dyDescent="0.3">
      <c r="E21" s="1"/>
      <c r="F21" s="2"/>
    </row>
    <row r="22" spans="2:6" x14ac:dyDescent="0.3">
      <c r="B22" s="10" t="s">
        <v>19</v>
      </c>
      <c r="E22" s="1"/>
      <c r="F22" s="2"/>
    </row>
    <row r="23" spans="2:6" x14ac:dyDescent="0.3">
      <c r="B23" s="3" t="s">
        <v>0</v>
      </c>
      <c r="C23" s="5" t="s">
        <v>1</v>
      </c>
      <c r="D23" s="5" t="s">
        <v>2</v>
      </c>
      <c r="E23" s="1"/>
      <c r="F23" s="2"/>
    </row>
    <row r="24" spans="2:6" x14ac:dyDescent="0.3">
      <c r="B24" s="4" t="s">
        <v>20</v>
      </c>
      <c r="C24" s="6">
        <v>87</v>
      </c>
      <c r="D24" s="26">
        <v>0.28999999999999998</v>
      </c>
    </row>
    <row r="25" spans="2:6" x14ac:dyDescent="0.3">
      <c r="B25" s="4" t="s">
        <v>21</v>
      </c>
      <c r="C25" s="6">
        <v>35</v>
      </c>
      <c r="D25" s="26">
        <v>0.11666666666666667</v>
      </c>
    </row>
    <row r="26" spans="2:6" x14ac:dyDescent="0.3">
      <c r="B26" s="4" t="s">
        <v>32</v>
      </c>
      <c r="C26" s="6">
        <v>21</v>
      </c>
      <c r="D26" s="26">
        <v>7.0000000000000007E-2</v>
      </c>
    </row>
    <row r="27" spans="2:6" x14ac:dyDescent="0.3">
      <c r="B27" s="4" t="s">
        <v>25</v>
      </c>
      <c r="C27" s="6">
        <v>3</v>
      </c>
      <c r="D27" s="26">
        <v>0.01</v>
      </c>
    </row>
    <row r="28" spans="2:6" x14ac:dyDescent="0.3">
      <c r="B28" s="4" t="s">
        <v>26</v>
      </c>
      <c r="C28" s="6">
        <v>2</v>
      </c>
      <c r="D28" s="26">
        <v>6.6666666666666671E-3</v>
      </c>
    </row>
    <row r="29" spans="2:6" x14ac:dyDescent="0.3">
      <c r="B29" s="4" t="s">
        <v>30</v>
      </c>
      <c r="C29" s="6">
        <v>19</v>
      </c>
      <c r="D29" s="26">
        <v>6.3333333333333339E-2</v>
      </c>
    </row>
    <row r="30" spans="2:6" x14ac:dyDescent="0.3">
      <c r="B30" s="4" t="s">
        <v>28</v>
      </c>
      <c r="C30" s="6">
        <v>6</v>
      </c>
      <c r="D30" s="26">
        <v>0.02</v>
      </c>
    </row>
    <row r="31" spans="2:6" x14ac:dyDescent="0.3">
      <c r="B31" s="4" t="s">
        <v>24</v>
      </c>
      <c r="C31" s="6">
        <v>7</v>
      </c>
      <c r="D31" s="26">
        <v>2.3333333333333334E-2</v>
      </c>
    </row>
    <row r="32" spans="2:6" x14ac:dyDescent="0.3">
      <c r="B32" s="4" t="s">
        <v>22</v>
      </c>
      <c r="C32" s="6">
        <v>11</v>
      </c>
      <c r="D32" s="26">
        <v>3.6666666666666667E-2</v>
      </c>
    </row>
    <row r="33" spans="2:6" x14ac:dyDescent="0.3">
      <c r="B33" s="4" t="s">
        <v>33</v>
      </c>
      <c r="C33" s="6">
        <v>10</v>
      </c>
      <c r="D33" s="26">
        <v>3.3333333333333333E-2</v>
      </c>
    </row>
    <row r="34" spans="2:6" x14ac:dyDescent="0.3">
      <c r="B34" s="4" t="s">
        <v>34</v>
      </c>
      <c r="C34" s="16">
        <v>0</v>
      </c>
      <c r="D34" s="26">
        <v>0</v>
      </c>
    </row>
    <row r="35" spans="2:6" x14ac:dyDescent="0.3">
      <c r="B35" s="4" t="s">
        <v>23</v>
      </c>
      <c r="C35" s="6">
        <v>18</v>
      </c>
      <c r="D35" s="26">
        <v>0.06</v>
      </c>
    </row>
    <row r="36" spans="2:6" x14ac:dyDescent="0.3">
      <c r="B36" s="4" t="s">
        <v>27</v>
      </c>
      <c r="C36" s="6">
        <v>43</v>
      </c>
      <c r="D36" s="26">
        <v>0.14333333333333334</v>
      </c>
    </row>
    <row r="37" spans="2:6" x14ac:dyDescent="0.3">
      <c r="B37" s="4" t="s">
        <v>29</v>
      </c>
      <c r="C37" s="6">
        <v>2</v>
      </c>
      <c r="D37" s="26">
        <v>6.6666666666666671E-3</v>
      </c>
    </row>
    <row r="38" spans="2:6" x14ac:dyDescent="0.3">
      <c r="B38" s="4" t="s">
        <v>86</v>
      </c>
      <c r="C38" s="6">
        <v>1</v>
      </c>
      <c r="D38" s="8" t="s">
        <v>90</v>
      </c>
    </row>
    <row r="39" spans="2:6" x14ac:dyDescent="0.3">
      <c r="B39" s="4" t="s">
        <v>31</v>
      </c>
      <c r="C39" s="6">
        <v>35</v>
      </c>
      <c r="D39" s="26">
        <v>0.11666666666666667</v>
      </c>
    </row>
    <row r="40" spans="2:6" x14ac:dyDescent="0.3">
      <c r="B40" s="3" t="s">
        <v>3</v>
      </c>
      <c r="C40" s="25">
        <v>300</v>
      </c>
      <c r="D40" s="27">
        <v>1</v>
      </c>
      <c r="E40" s="1"/>
      <c r="F40" s="2"/>
    </row>
    <row r="41" spans="2:6" x14ac:dyDescent="0.3">
      <c r="B41" s="1"/>
    </row>
    <row r="42" spans="2:6" x14ac:dyDescent="0.3">
      <c r="B42" s="10" t="s">
        <v>9</v>
      </c>
    </row>
    <row r="43" spans="2:6" x14ac:dyDescent="0.3">
      <c r="B43" s="3" t="s">
        <v>0</v>
      </c>
      <c r="C43" s="5" t="s">
        <v>1</v>
      </c>
      <c r="D43" s="5" t="s">
        <v>2</v>
      </c>
    </row>
    <row r="44" spans="2:6" x14ac:dyDescent="0.3">
      <c r="B44" s="4" t="s">
        <v>10</v>
      </c>
      <c r="C44" s="19">
        <v>283</v>
      </c>
      <c r="D44" s="26">
        <v>0.94333333333333336</v>
      </c>
    </row>
    <row r="45" spans="2:6" x14ac:dyDescent="0.3">
      <c r="B45" s="4" t="s">
        <v>11</v>
      </c>
      <c r="C45" s="19">
        <v>17</v>
      </c>
      <c r="D45" s="26">
        <v>5.6666666666666664E-2</v>
      </c>
    </row>
    <row r="46" spans="2:6" x14ac:dyDescent="0.3">
      <c r="B46" s="3" t="s">
        <v>3</v>
      </c>
      <c r="C46" s="25">
        <v>300</v>
      </c>
      <c r="D46" s="27">
        <v>1</v>
      </c>
    </row>
    <row r="48" spans="2:6" x14ac:dyDescent="0.3">
      <c r="B48" s="10" t="s">
        <v>12</v>
      </c>
    </row>
    <row r="49" spans="2:4" x14ac:dyDescent="0.3">
      <c r="B49" s="3" t="s">
        <v>0</v>
      </c>
      <c r="C49" s="5" t="s">
        <v>1</v>
      </c>
      <c r="D49" s="5" t="s">
        <v>2</v>
      </c>
    </row>
    <row r="50" spans="2:4" x14ac:dyDescent="0.3">
      <c r="B50" s="4" t="s">
        <v>10</v>
      </c>
      <c r="C50" s="31">
        <v>7</v>
      </c>
      <c r="D50" s="8">
        <f>C50/C$53</f>
        <v>2.3333333333333334E-2</v>
      </c>
    </row>
    <row r="51" spans="2:4" x14ac:dyDescent="0.3">
      <c r="B51" s="4" t="s">
        <v>11</v>
      </c>
      <c r="C51" s="6">
        <v>292</v>
      </c>
      <c r="D51" s="8">
        <f t="shared" ref="D51" si="1">C51/C$53</f>
        <v>0.97333333333333338</v>
      </c>
    </row>
    <row r="52" spans="2:4" x14ac:dyDescent="0.3">
      <c r="B52" s="28" t="s">
        <v>87</v>
      </c>
      <c r="C52" s="6">
        <v>1</v>
      </c>
      <c r="D52" s="8" t="s">
        <v>90</v>
      </c>
    </row>
    <row r="53" spans="2:4" x14ac:dyDescent="0.3">
      <c r="B53" s="3" t="s">
        <v>3</v>
      </c>
      <c r="C53" s="7">
        <f>SUM(C50:C52)</f>
        <v>300</v>
      </c>
      <c r="D53" s="27">
        <f>C53/C$53</f>
        <v>1</v>
      </c>
    </row>
    <row r="55" spans="2:4" x14ac:dyDescent="0.3">
      <c r="B55" s="10" t="s">
        <v>13</v>
      </c>
    </row>
    <row r="56" spans="2:4" x14ac:dyDescent="0.3">
      <c r="B56" s="3" t="s">
        <v>0</v>
      </c>
      <c r="C56" s="5" t="s">
        <v>1</v>
      </c>
      <c r="D56" s="5" t="s">
        <v>2</v>
      </c>
    </row>
    <row r="57" spans="2:4" x14ac:dyDescent="0.3">
      <c r="B57" s="4" t="s">
        <v>89</v>
      </c>
      <c r="C57" s="19">
        <v>273</v>
      </c>
      <c r="D57" s="8">
        <f>C57/C$60</f>
        <v>0.93174061433447097</v>
      </c>
    </row>
    <row r="58" spans="2:4" x14ac:dyDescent="0.3">
      <c r="B58" s="4" t="s">
        <v>88</v>
      </c>
      <c r="C58" s="19">
        <v>6</v>
      </c>
      <c r="D58" s="8">
        <f t="shared" ref="D58:D60" si="2">C58/C$60</f>
        <v>2.0477815699658702E-2</v>
      </c>
    </row>
    <row r="59" spans="2:4" x14ac:dyDescent="0.3">
      <c r="B59" s="4" t="s">
        <v>87</v>
      </c>
      <c r="C59" s="19">
        <v>14</v>
      </c>
      <c r="D59" s="8">
        <f t="shared" si="2"/>
        <v>4.778156996587031E-2</v>
      </c>
    </row>
    <row r="60" spans="2:4" x14ac:dyDescent="0.3">
      <c r="B60" s="3" t="s">
        <v>3</v>
      </c>
      <c r="C60" s="7">
        <f>SUM(C57:C59)</f>
        <v>293</v>
      </c>
      <c r="D60" s="27">
        <f t="shared" si="2"/>
        <v>1</v>
      </c>
    </row>
    <row r="62" spans="2:4" x14ac:dyDescent="0.3">
      <c r="B62" s="10" t="s">
        <v>15</v>
      </c>
    </row>
    <row r="63" spans="2:4" x14ac:dyDescent="0.3">
      <c r="B63" s="3" t="s">
        <v>0</v>
      </c>
      <c r="C63" s="5" t="s">
        <v>1</v>
      </c>
      <c r="D63" s="5" t="s">
        <v>2</v>
      </c>
    </row>
    <row r="64" spans="2:4" x14ac:dyDescent="0.3">
      <c r="B64" s="4" t="s">
        <v>16</v>
      </c>
      <c r="C64" s="19">
        <v>83</v>
      </c>
      <c r="D64" s="8">
        <f>C64/C$67</f>
        <v>0.27666666666666667</v>
      </c>
    </row>
    <row r="65" spans="2:6" x14ac:dyDescent="0.3">
      <c r="B65" s="4" t="s">
        <v>17</v>
      </c>
      <c r="C65" s="19">
        <v>20</v>
      </c>
      <c r="D65" s="8">
        <f t="shared" ref="D65:D67" si="3">C65/C$67</f>
        <v>6.6666666666666666E-2</v>
      </c>
    </row>
    <row r="66" spans="2:6" x14ac:dyDescent="0.3">
      <c r="B66" s="4" t="s">
        <v>10</v>
      </c>
      <c r="C66" s="6">
        <v>197</v>
      </c>
      <c r="D66" s="8">
        <f t="shared" si="3"/>
        <v>0.65666666666666662</v>
      </c>
    </row>
    <row r="67" spans="2:6" x14ac:dyDescent="0.3">
      <c r="B67" s="3" t="s">
        <v>3</v>
      </c>
      <c r="C67" s="7">
        <f>SUM(C64:C66)</f>
        <v>300</v>
      </c>
      <c r="D67" s="27">
        <f t="shared" si="3"/>
        <v>1</v>
      </c>
    </row>
    <row r="68" spans="2:6" ht="28.8" x14ac:dyDescent="0.3">
      <c r="B68" s="33" t="s">
        <v>94</v>
      </c>
    </row>
    <row r="69" spans="2:6" x14ac:dyDescent="0.3">
      <c r="B69" s="30"/>
    </row>
    <row r="70" spans="2:6" x14ac:dyDescent="0.3">
      <c r="B70" s="10" t="s">
        <v>36</v>
      </c>
    </row>
    <row r="71" spans="2:6" x14ac:dyDescent="0.3">
      <c r="B71" s="3" t="s">
        <v>0</v>
      </c>
      <c r="C71" s="5" t="s">
        <v>1</v>
      </c>
      <c r="D71" s="5" t="s">
        <v>2</v>
      </c>
    </row>
    <row r="72" spans="2:6" x14ac:dyDescent="0.3">
      <c r="B72" s="4" t="s">
        <v>35</v>
      </c>
      <c r="C72" s="16">
        <v>76</v>
      </c>
      <c r="D72" s="8">
        <f>C72/83</f>
        <v>0.91566265060240959</v>
      </c>
    </row>
    <row r="73" spans="2:6" x14ac:dyDescent="0.3">
      <c r="B73" s="17" t="s">
        <v>40</v>
      </c>
      <c r="C73" s="16">
        <v>2</v>
      </c>
      <c r="D73" s="8">
        <f t="shared" ref="D73:D90" si="4">C73/83</f>
        <v>2.4096385542168676E-2</v>
      </c>
    </row>
    <row r="74" spans="2:6" x14ac:dyDescent="0.3">
      <c r="B74" s="4" t="s">
        <v>38</v>
      </c>
      <c r="C74" s="16">
        <v>1</v>
      </c>
      <c r="D74" s="8">
        <f t="shared" si="4"/>
        <v>1.2048192771084338E-2</v>
      </c>
    </row>
    <row r="75" spans="2:6" x14ac:dyDescent="0.3">
      <c r="B75" s="4" t="s">
        <v>41</v>
      </c>
      <c r="C75" s="16">
        <v>0</v>
      </c>
      <c r="D75" s="8">
        <f t="shared" si="4"/>
        <v>0</v>
      </c>
    </row>
    <row r="76" spans="2:6" x14ac:dyDescent="0.3">
      <c r="B76" s="4" t="s">
        <v>39</v>
      </c>
      <c r="C76" s="16">
        <v>0</v>
      </c>
      <c r="D76" s="8">
        <f t="shared" si="4"/>
        <v>0</v>
      </c>
    </row>
    <row r="77" spans="2:6" x14ac:dyDescent="0.3">
      <c r="B77" s="4" t="s">
        <v>42</v>
      </c>
      <c r="C77" s="16">
        <v>0</v>
      </c>
      <c r="D77" s="8">
        <f t="shared" si="4"/>
        <v>0</v>
      </c>
    </row>
    <row r="78" spans="2:6" x14ac:dyDescent="0.3">
      <c r="B78" s="4" t="s">
        <v>43</v>
      </c>
      <c r="C78" s="16">
        <v>0</v>
      </c>
      <c r="D78" s="8">
        <f t="shared" si="4"/>
        <v>0</v>
      </c>
    </row>
    <row r="79" spans="2:6" x14ac:dyDescent="0.3">
      <c r="B79" s="4" t="s">
        <v>44</v>
      </c>
      <c r="C79" s="16">
        <v>2</v>
      </c>
      <c r="D79" s="8">
        <f t="shared" si="4"/>
        <v>2.4096385542168676E-2</v>
      </c>
    </row>
    <row r="80" spans="2:6" ht="28.8" x14ac:dyDescent="0.3">
      <c r="B80" s="17" t="s">
        <v>45</v>
      </c>
      <c r="C80" s="16">
        <v>0</v>
      </c>
      <c r="D80" s="8">
        <f t="shared" si="4"/>
        <v>0</v>
      </c>
      <c r="E80" s="1"/>
      <c r="F80" s="2"/>
    </row>
    <row r="81" spans="2:6" ht="28.8" x14ac:dyDescent="0.3">
      <c r="B81" s="17" t="s">
        <v>51</v>
      </c>
      <c r="C81" s="16">
        <v>0</v>
      </c>
      <c r="D81" s="8">
        <f t="shared" si="4"/>
        <v>0</v>
      </c>
      <c r="E81" s="1"/>
      <c r="F81" s="2"/>
    </row>
    <row r="82" spans="2:6" x14ac:dyDescent="0.3">
      <c r="B82" s="17" t="s">
        <v>46</v>
      </c>
      <c r="C82" s="16">
        <v>0</v>
      </c>
      <c r="D82" s="8">
        <f t="shared" si="4"/>
        <v>0</v>
      </c>
      <c r="E82" s="1"/>
      <c r="F82" s="2"/>
    </row>
    <row r="83" spans="2:6" x14ac:dyDescent="0.3">
      <c r="B83" s="4" t="s">
        <v>52</v>
      </c>
      <c r="C83" s="16">
        <v>0</v>
      </c>
      <c r="D83" s="8">
        <f t="shared" si="4"/>
        <v>0</v>
      </c>
      <c r="E83" s="1"/>
      <c r="F83" s="2"/>
    </row>
    <row r="84" spans="2:6" x14ac:dyDescent="0.3">
      <c r="B84" s="17" t="s">
        <v>47</v>
      </c>
      <c r="C84" s="16">
        <v>1</v>
      </c>
      <c r="D84" s="8">
        <f t="shared" si="4"/>
        <v>1.2048192771084338E-2</v>
      </c>
      <c r="E84" s="1"/>
      <c r="F84" s="2"/>
    </row>
    <row r="85" spans="2:6" x14ac:dyDescent="0.3">
      <c r="B85" s="4" t="s">
        <v>48</v>
      </c>
      <c r="C85" s="16">
        <v>0</v>
      </c>
      <c r="D85" s="8">
        <f t="shared" si="4"/>
        <v>0</v>
      </c>
      <c r="E85" s="1"/>
      <c r="F85" s="2"/>
    </row>
    <row r="86" spans="2:6" x14ac:dyDescent="0.3">
      <c r="B86" s="4" t="s">
        <v>49</v>
      </c>
      <c r="C86" s="16">
        <v>0</v>
      </c>
      <c r="D86" s="8">
        <f t="shared" si="4"/>
        <v>0</v>
      </c>
      <c r="E86" s="1"/>
      <c r="F86" s="2"/>
    </row>
    <row r="87" spans="2:6" x14ac:dyDescent="0.3">
      <c r="B87" s="4" t="s">
        <v>50</v>
      </c>
      <c r="C87" s="16">
        <v>0</v>
      </c>
      <c r="D87" s="8">
        <f t="shared" si="4"/>
        <v>0</v>
      </c>
      <c r="E87" s="1"/>
      <c r="F87" s="2"/>
    </row>
    <row r="88" spans="2:6" x14ac:dyDescent="0.3">
      <c r="B88" s="4" t="s">
        <v>53</v>
      </c>
      <c r="C88" s="16">
        <v>0</v>
      </c>
      <c r="D88" s="8">
        <f t="shared" si="4"/>
        <v>0</v>
      </c>
      <c r="E88" s="1"/>
      <c r="F88" s="2"/>
    </row>
    <row r="89" spans="2:6" x14ac:dyDescent="0.3">
      <c r="B89" s="4" t="s">
        <v>18</v>
      </c>
      <c r="C89" s="16">
        <v>0</v>
      </c>
      <c r="D89" s="8">
        <f t="shared" si="4"/>
        <v>0</v>
      </c>
      <c r="E89" s="1"/>
      <c r="F89" s="2"/>
    </row>
    <row r="90" spans="2:6" x14ac:dyDescent="0.3">
      <c r="B90" s="4" t="s">
        <v>56</v>
      </c>
      <c r="C90" s="16">
        <v>2</v>
      </c>
      <c r="D90" s="8">
        <f t="shared" si="4"/>
        <v>2.4096385542168676E-2</v>
      </c>
      <c r="E90" s="1"/>
      <c r="F90" s="2"/>
    </row>
    <row r="91" spans="2:6" ht="28.8" x14ac:dyDescent="0.3">
      <c r="B91" s="22" t="s">
        <v>83</v>
      </c>
      <c r="C91" s="20"/>
      <c r="D91" s="21"/>
      <c r="E91" s="1"/>
      <c r="F91" s="2"/>
    </row>
    <row r="92" spans="2:6" x14ac:dyDescent="0.3">
      <c r="E92" s="1"/>
      <c r="F92" s="2"/>
    </row>
    <row r="93" spans="2:6" x14ac:dyDescent="0.3">
      <c r="B93" s="10" t="s">
        <v>37</v>
      </c>
      <c r="E93" s="1"/>
      <c r="F93" s="2"/>
    </row>
    <row r="94" spans="2:6" x14ac:dyDescent="0.3">
      <c r="B94" s="3" t="s">
        <v>0</v>
      </c>
      <c r="C94" s="5" t="s">
        <v>1</v>
      </c>
      <c r="D94" s="5" t="s">
        <v>2</v>
      </c>
      <c r="E94" s="1"/>
      <c r="F94" s="2"/>
    </row>
    <row r="95" spans="2:6" x14ac:dyDescent="0.3">
      <c r="B95" s="11" t="s">
        <v>67</v>
      </c>
      <c r="C95" s="16">
        <v>18</v>
      </c>
      <c r="D95" s="15">
        <f>C95/197</f>
        <v>9.1370558375634514E-2</v>
      </c>
      <c r="E95" s="1"/>
      <c r="F95" s="2"/>
    </row>
    <row r="96" spans="2:6" x14ac:dyDescent="0.3">
      <c r="B96" s="11" t="s">
        <v>68</v>
      </c>
      <c r="C96" s="16">
        <v>8</v>
      </c>
      <c r="D96" s="15">
        <f t="shared" ref="D96:D119" si="5">C96/197</f>
        <v>4.060913705583756E-2</v>
      </c>
      <c r="E96" s="1"/>
      <c r="F96" s="2"/>
    </row>
    <row r="97" spans="2:6" x14ac:dyDescent="0.3">
      <c r="B97" s="18" t="s">
        <v>71</v>
      </c>
      <c r="C97" s="16">
        <v>0</v>
      </c>
      <c r="D97" s="15">
        <f t="shared" si="5"/>
        <v>0</v>
      </c>
      <c r="E97" s="1"/>
      <c r="F97" s="2"/>
    </row>
    <row r="98" spans="2:6" x14ac:dyDescent="0.3">
      <c r="B98" s="18" t="s">
        <v>69</v>
      </c>
      <c r="C98" s="16">
        <v>6</v>
      </c>
      <c r="D98" s="15">
        <f t="shared" si="5"/>
        <v>3.0456852791878174E-2</v>
      </c>
      <c r="E98" s="1"/>
      <c r="F98" s="2"/>
    </row>
    <row r="99" spans="2:6" x14ac:dyDescent="0.3">
      <c r="B99" s="18" t="s">
        <v>70</v>
      </c>
      <c r="C99" s="16">
        <v>18</v>
      </c>
      <c r="D99" s="15">
        <f t="shared" si="5"/>
        <v>9.1370558375634514E-2</v>
      </c>
      <c r="E99" s="1"/>
      <c r="F99" s="2"/>
    </row>
    <row r="100" spans="2:6" x14ac:dyDescent="0.3">
      <c r="B100" s="18" t="s">
        <v>74</v>
      </c>
      <c r="C100" s="32">
        <v>25</v>
      </c>
      <c r="D100" s="15">
        <f t="shared" si="5"/>
        <v>0.12690355329949238</v>
      </c>
      <c r="E100" s="1"/>
      <c r="F100" s="2"/>
    </row>
    <row r="101" spans="2:6" x14ac:dyDescent="0.3">
      <c r="B101" s="11" t="s">
        <v>72</v>
      </c>
      <c r="C101" s="16">
        <v>8</v>
      </c>
      <c r="D101" s="15">
        <f t="shared" si="5"/>
        <v>4.060913705583756E-2</v>
      </c>
      <c r="E101" s="1"/>
      <c r="F101" s="2"/>
    </row>
    <row r="102" spans="2:6" x14ac:dyDescent="0.3">
      <c r="B102" s="11" t="s">
        <v>73</v>
      </c>
      <c r="C102" s="16">
        <v>4</v>
      </c>
      <c r="D102" s="15">
        <f t="shared" si="5"/>
        <v>2.030456852791878E-2</v>
      </c>
      <c r="E102" s="1"/>
      <c r="F102" s="2"/>
    </row>
    <row r="103" spans="2:6" x14ac:dyDescent="0.3">
      <c r="B103" s="11" t="s">
        <v>57</v>
      </c>
      <c r="C103" s="16">
        <v>11</v>
      </c>
      <c r="D103" s="15">
        <f t="shared" si="5"/>
        <v>5.5837563451776651E-2</v>
      </c>
      <c r="E103" s="1"/>
      <c r="F103" s="2"/>
    </row>
    <row r="104" spans="2:6" x14ac:dyDescent="0.3">
      <c r="B104" s="11" t="s">
        <v>43</v>
      </c>
      <c r="C104" s="16">
        <v>0</v>
      </c>
      <c r="D104" s="15">
        <f t="shared" si="5"/>
        <v>0</v>
      </c>
      <c r="E104" s="1"/>
      <c r="F104" s="2"/>
    </row>
    <row r="105" spans="2:6" ht="28.8" x14ac:dyDescent="0.3">
      <c r="B105" s="18" t="s">
        <v>58</v>
      </c>
      <c r="C105" s="16">
        <v>0</v>
      </c>
      <c r="D105" s="15">
        <f t="shared" si="5"/>
        <v>0</v>
      </c>
      <c r="E105" s="1"/>
      <c r="F105" s="2"/>
    </row>
    <row r="106" spans="2:6" x14ac:dyDescent="0.3">
      <c r="B106" s="11" t="s">
        <v>59</v>
      </c>
      <c r="C106" s="16">
        <v>1</v>
      </c>
      <c r="D106" s="15">
        <f t="shared" si="5"/>
        <v>5.076142131979695E-3</v>
      </c>
      <c r="E106" s="1"/>
      <c r="F106" s="2"/>
    </row>
    <row r="107" spans="2:6" x14ac:dyDescent="0.3">
      <c r="B107" s="11" t="s">
        <v>60</v>
      </c>
      <c r="C107" s="16">
        <v>0</v>
      </c>
      <c r="D107" s="15">
        <f t="shared" si="5"/>
        <v>0</v>
      </c>
      <c r="E107" s="1"/>
      <c r="F107" s="2"/>
    </row>
    <row r="108" spans="2:6" ht="28.8" x14ac:dyDescent="0.3">
      <c r="B108" s="18" t="s">
        <v>61</v>
      </c>
      <c r="C108" s="16">
        <v>4</v>
      </c>
      <c r="D108" s="15">
        <f t="shared" si="5"/>
        <v>2.030456852791878E-2</v>
      </c>
      <c r="E108" s="1"/>
      <c r="F108" s="2"/>
    </row>
    <row r="109" spans="2:6" x14ac:dyDescent="0.3">
      <c r="B109" s="18" t="s">
        <v>46</v>
      </c>
      <c r="C109" s="16">
        <v>45</v>
      </c>
      <c r="D109" s="15">
        <f t="shared" si="5"/>
        <v>0.22842639593908629</v>
      </c>
      <c r="E109" s="1"/>
      <c r="F109" s="2"/>
    </row>
    <row r="110" spans="2:6" ht="28.8" x14ac:dyDescent="0.3">
      <c r="B110" s="18" t="s">
        <v>52</v>
      </c>
      <c r="C110" s="16">
        <v>3</v>
      </c>
      <c r="D110" s="15">
        <f t="shared" si="5"/>
        <v>1.5228426395939087E-2</v>
      </c>
      <c r="E110" s="1"/>
      <c r="F110" s="2"/>
    </row>
    <row r="111" spans="2:6" x14ac:dyDescent="0.3">
      <c r="B111" s="18" t="s">
        <v>62</v>
      </c>
      <c r="C111" s="16">
        <v>37</v>
      </c>
      <c r="D111" s="15">
        <f t="shared" si="5"/>
        <v>0.18781725888324874</v>
      </c>
      <c r="E111" s="1"/>
      <c r="F111" s="2"/>
    </row>
    <row r="112" spans="2:6" ht="28.8" x14ac:dyDescent="0.3">
      <c r="B112" s="18" t="s">
        <v>63</v>
      </c>
      <c r="C112" s="16">
        <v>0</v>
      </c>
      <c r="D112" s="15">
        <f t="shared" si="5"/>
        <v>0</v>
      </c>
      <c r="E112" s="1"/>
      <c r="F112" s="2"/>
    </row>
    <row r="113" spans="2:6" ht="28.8" x14ac:dyDescent="0.3">
      <c r="B113" s="18" t="s">
        <v>64</v>
      </c>
      <c r="C113" s="16">
        <v>6</v>
      </c>
      <c r="D113" s="15">
        <f t="shared" si="5"/>
        <v>3.0456852791878174E-2</v>
      </c>
      <c r="E113" s="1"/>
      <c r="F113" s="2"/>
    </row>
    <row r="114" spans="2:6" x14ac:dyDescent="0.3">
      <c r="B114" s="18" t="s">
        <v>65</v>
      </c>
      <c r="C114" s="16">
        <v>2</v>
      </c>
      <c r="D114" s="15">
        <f t="shared" si="5"/>
        <v>1.015228426395939E-2</v>
      </c>
      <c r="E114" s="1"/>
      <c r="F114" s="2"/>
    </row>
    <row r="115" spans="2:6" x14ac:dyDescent="0.3">
      <c r="B115" s="18" t="s">
        <v>91</v>
      </c>
      <c r="C115" s="16">
        <v>25</v>
      </c>
      <c r="D115" s="15">
        <f t="shared" si="5"/>
        <v>0.12690355329949238</v>
      </c>
      <c r="E115" s="1"/>
      <c r="F115" s="2"/>
    </row>
    <row r="116" spans="2:6" x14ac:dyDescent="0.3">
      <c r="B116" s="11" t="s">
        <v>93</v>
      </c>
      <c r="C116" s="16">
        <v>7</v>
      </c>
      <c r="D116" s="15">
        <f>C116/197</f>
        <v>3.553299492385787E-2</v>
      </c>
      <c r="E116" s="1"/>
      <c r="F116" s="2"/>
    </row>
    <row r="117" spans="2:6" x14ac:dyDescent="0.3">
      <c r="B117" s="18" t="s">
        <v>66</v>
      </c>
      <c r="C117" s="16">
        <v>0</v>
      </c>
      <c r="D117" s="15">
        <f t="shared" si="5"/>
        <v>0</v>
      </c>
      <c r="E117" s="1"/>
      <c r="F117" s="2"/>
    </row>
    <row r="118" spans="2:6" x14ac:dyDescent="0.3">
      <c r="B118" s="11" t="s">
        <v>18</v>
      </c>
      <c r="C118" s="16">
        <v>0</v>
      </c>
      <c r="D118" s="15">
        <f t="shared" si="5"/>
        <v>0</v>
      </c>
      <c r="E118" s="1"/>
      <c r="F118" s="2"/>
    </row>
    <row r="119" spans="2:6" x14ac:dyDescent="0.3">
      <c r="B119" s="18" t="s">
        <v>56</v>
      </c>
      <c r="C119" s="16">
        <v>18</v>
      </c>
      <c r="D119" s="15">
        <f t="shared" si="5"/>
        <v>9.1370558375634514E-2</v>
      </c>
      <c r="E119" s="1"/>
      <c r="F119" s="2"/>
    </row>
    <row r="120" spans="2:6" x14ac:dyDescent="0.3">
      <c r="B120" s="23" t="s">
        <v>84</v>
      </c>
      <c r="E120" s="1"/>
      <c r="F120" s="2"/>
    </row>
    <row r="121" spans="2:6" x14ac:dyDescent="0.3">
      <c r="E121" s="1"/>
      <c r="F121" s="2"/>
    </row>
    <row r="122" spans="2:6" x14ac:dyDescent="0.3">
      <c r="B122" s="10" t="s">
        <v>75</v>
      </c>
      <c r="E122" s="1"/>
      <c r="F122" s="2"/>
    </row>
    <row r="123" spans="2:6" x14ac:dyDescent="0.3">
      <c r="B123" s="3" t="s">
        <v>0</v>
      </c>
      <c r="C123" s="5" t="s">
        <v>1</v>
      </c>
      <c r="D123" s="5" t="s">
        <v>2</v>
      </c>
      <c r="E123" s="2"/>
      <c r="F123" s="2"/>
    </row>
    <row r="124" spans="2:6" x14ac:dyDescent="0.3">
      <c r="B124" s="4" t="s">
        <v>76</v>
      </c>
      <c r="C124" s="19">
        <v>17</v>
      </c>
      <c r="D124" s="15">
        <f t="shared" ref="D124:D129" si="6">C124/C$129</f>
        <v>0.1650485436893204</v>
      </c>
      <c r="E124" s="2"/>
      <c r="F124" s="2"/>
    </row>
    <row r="125" spans="2:6" x14ac:dyDescent="0.3">
      <c r="B125" s="4" t="s">
        <v>77</v>
      </c>
      <c r="C125" s="19">
        <v>78</v>
      </c>
      <c r="D125" s="15">
        <f t="shared" si="6"/>
        <v>0.75728155339805825</v>
      </c>
      <c r="E125" s="2"/>
      <c r="F125" s="2"/>
    </row>
    <row r="126" spans="2:6" x14ac:dyDescent="0.3">
      <c r="B126" s="11" t="s">
        <v>18</v>
      </c>
      <c r="C126" s="16">
        <v>0</v>
      </c>
      <c r="D126" s="15">
        <f t="shared" si="6"/>
        <v>0</v>
      </c>
      <c r="E126" s="2"/>
      <c r="F126" s="2"/>
    </row>
    <row r="127" spans="2:6" x14ac:dyDescent="0.3">
      <c r="B127" s="18" t="s">
        <v>66</v>
      </c>
      <c r="C127" s="16">
        <v>0</v>
      </c>
      <c r="D127" s="15">
        <f t="shared" si="6"/>
        <v>0</v>
      </c>
      <c r="E127" s="2"/>
      <c r="F127" s="2"/>
    </row>
    <row r="128" spans="2:6" x14ac:dyDescent="0.3">
      <c r="B128" s="18" t="s">
        <v>56</v>
      </c>
      <c r="C128" s="16">
        <v>8</v>
      </c>
      <c r="D128" s="15">
        <f t="shared" si="6"/>
        <v>7.7669902912621352E-2</v>
      </c>
      <c r="E128" s="2"/>
      <c r="F128" s="2"/>
    </row>
    <row r="129" spans="2:6" x14ac:dyDescent="0.3">
      <c r="B129" s="3" t="s">
        <v>3</v>
      </c>
      <c r="C129" s="7">
        <f>SUM(C124:C128)</f>
        <v>103</v>
      </c>
      <c r="D129" s="9">
        <f t="shared" si="6"/>
        <v>1</v>
      </c>
      <c r="E129" s="2"/>
      <c r="F129" s="2"/>
    </row>
    <row r="130" spans="2:6" ht="28.8" x14ac:dyDescent="0.3">
      <c r="B130" s="24" t="s">
        <v>85</v>
      </c>
      <c r="E130" s="2"/>
      <c r="F130" s="2"/>
    </row>
    <row r="131" spans="2:6" x14ac:dyDescent="0.3">
      <c r="E131" s="2"/>
      <c r="F131" s="2"/>
    </row>
    <row r="132" spans="2:6" x14ac:dyDescent="0.3">
      <c r="B132" s="10" t="s">
        <v>78</v>
      </c>
      <c r="E132" s="2"/>
      <c r="F132" s="2"/>
    </row>
    <row r="133" spans="2:6" x14ac:dyDescent="0.3">
      <c r="B133" s="3" t="s">
        <v>0</v>
      </c>
      <c r="C133" s="5" t="s">
        <v>1</v>
      </c>
      <c r="D133" s="5" t="s">
        <v>2</v>
      </c>
      <c r="E133" s="2"/>
      <c r="F133" s="2"/>
    </row>
    <row r="134" spans="2:6" ht="28.8" x14ac:dyDescent="0.3">
      <c r="B134" s="18" t="s">
        <v>79</v>
      </c>
      <c r="C134" s="19">
        <v>26</v>
      </c>
      <c r="D134" s="15">
        <f>C134/C$142</f>
        <v>0.25242718446601942</v>
      </c>
      <c r="E134" s="2"/>
      <c r="F134" s="2"/>
    </row>
    <row r="135" spans="2:6" x14ac:dyDescent="0.3">
      <c r="B135" s="11" t="s">
        <v>80</v>
      </c>
      <c r="C135" s="19">
        <v>52</v>
      </c>
      <c r="D135" s="15">
        <f t="shared" ref="D135:D142" si="7">C135/C$142</f>
        <v>0.50485436893203883</v>
      </c>
      <c r="E135" s="2"/>
      <c r="F135" s="2"/>
    </row>
    <row r="136" spans="2:6" x14ac:dyDescent="0.3">
      <c r="B136" s="11" t="s">
        <v>81</v>
      </c>
      <c r="C136" s="19">
        <v>4</v>
      </c>
      <c r="D136" s="15">
        <f t="shared" si="7"/>
        <v>3.8834951456310676E-2</v>
      </c>
      <c r="E136" s="2"/>
      <c r="F136" s="2"/>
    </row>
    <row r="137" spans="2:6" x14ac:dyDescent="0.3">
      <c r="B137" s="4" t="s">
        <v>92</v>
      </c>
      <c r="C137" s="19">
        <v>4</v>
      </c>
      <c r="D137" s="15">
        <f t="shared" si="7"/>
        <v>3.8834951456310676E-2</v>
      </c>
      <c r="E137" s="2"/>
      <c r="F137" s="2"/>
    </row>
    <row r="138" spans="2:6" x14ac:dyDescent="0.3">
      <c r="B138" s="4" t="s">
        <v>82</v>
      </c>
      <c r="C138" s="19">
        <v>11</v>
      </c>
      <c r="D138" s="15">
        <f t="shared" si="7"/>
        <v>0.10679611650485436</v>
      </c>
      <c r="E138" s="2"/>
      <c r="F138" s="2"/>
    </row>
    <row r="139" spans="2:6" x14ac:dyDescent="0.3">
      <c r="B139" s="4" t="s">
        <v>14</v>
      </c>
      <c r="C139" s="19">
        <v>1</v>
      </c>
      <c r="D139" s="15">
        <f>C139/C$142</f>
        <v>9.7087378640776691E-3</v>
      </c>
      <c r="E139" s="2"/>
      <c r="F139" s="2"/>
    </row>
    <row r="140" spans="2:6" x14ac:dyDescent="0.3">
      <c r="B140" s="29" t="s">
        <v>18</v>
      </c>
      <c r="C140" s="16">
        <v>0</v>
      </c>
      <c r="D140" s="15">
        <f t="shared" si="7"/>
        <v>0</v>
      </c>
      <c r="E140" s="1"/>
      <c r="F140" s="2"/>
    </row>
    <row r="141" spans="2:6" x14ac:dyDescent="0.3">
      <c r="B141" s="29" t="s">
        <v>56</v>
      </c>
      <c r="C141" s="16">
        <v>5</v>
      </c>
      <c r="D141" s="15">
        <f t="shared" si="7"/>
        <v>4.8543689320388349E-2</v>
      </c>
      <c r="E141" s="1"/>
      <c r="F141" s="2"/>
    </row>
    <row r="142" spans="2:6" x14ac:dyDescent="0.3">
      <c r="B142" s="3" t="s">
        <v>3</v>
      </c>
      <c r="C142" s="7">
        <f>SUM(C134:C141)</f>
        <v>103</v>
      </c>
      <c r="D142" s="9">
        <f t="shared" si="7"/>
        <v>1</v>
      </c>
      <c r="E142" s="1"/>
      <c r="F142" s="2"/>
    </row>
    <row r="143" spans="2:6" ht="28.8" x14ac:dyDescent="0.3">
      <c r="B143" s="24" t="s">
        <v>85</v>
      </c>
      <c r="E143" s="1"/>
      <c r="F143" s="2"/>
    </row>
    <row r="144" spans="2:6" x14ac:dyDescent="0.3">
      <c r="E144" s="1"/>
      <c r="F144" s="2"/>
    </row>
    <row r="145" spans="1:6" x14ac:dyDescent="0.3">
      <c r="A145"/>
      <c r="C145"/>
      <c r="D145"/>
      <c r="F145" s="2"/>
    </row>
    <row r="146" spans="1:6" x14ac:dyDescent="0.3">
      <c r="A146"/>
      <c r="C146"/>
      <c r="D146"/>
      <c r="F146" s="2"/>
    </row>
    <row r="147" spans="1:6" x14ac:dyDescent="0.3">
      <c r="A147"/>
      <c r="C147"/>
      <c r="D147"/>
      <c r="F147" s="2"/>
    </row>
    <row r="148" spans="1:6" x14ac:dyDescent="0.3">
      <c r="A148"/>
      <c r="C148"/>
      <c r="D148"/>
      <c r="F148" s="2"/>
    </row>
    <row r="149" spans="1:6" x14ac:dyDescent="0.3">
      <c r="A149"/>
      <c r="C149"/>
      <c r="D149"/>
      <c r="F149" s="2"/>
    </row>
    <row r="150" spans="1:6" x14ac:dyDescent="0.3">
      <c r="A150"/>
      <c r="C150"/>
      <c r="D150"/>
      <c r="F150" s="2"/>
    </row>
    <row r="151" spans="1:6" x14ac:dyDescent="0.3">
      <c r="A151"/>
      <c r="C151"/>
      <c r="D151"/>
      <c r="F151" s="2"/>
    </row>
    <row r="152" spans="1:6" x14ac:dyDescent="0.3">
      <c r="A152"/>
      <c r="C152"/>
      <c r="D152"/>
      <c r="F152" s="2"/>
    </row>
    <row r="153" spans="1:6" x14ac:dyDescent="0.3">
      <c r="A153"/>
      <c r="C153"/>
      <c r="D153"/>
      <c r="F153" s="2"/>
    </row>
    <row r="154" spans="1:6" x14ac:dyDescent="0.3">
      <c r="A154"/>
      <c r="C154"/>
      <c r="D154"/>
      <c r="F154" s="2"/>
    </row>
    <row r="155" spans="1:6" x14ac:dyDescent="0.3">
      <c r="A155"/>
      <c r="C155"/>
      <c r="D155"/>
      <c r="F155" s="2"/>
    </row>
    <row r="156" spans="1:6" x14ac:dyDescent="0.3">
      <c r="A156"/>
      <c r="C156"/>
      <c r="D156"/>
      <c r="F156" s="2"/>
    </row>
    <row r="157" spans="1:6" x14ac:dyDescent="0.3">
      <c r="A157"/>
      <c r="C157"/>
      <c r="D157"/>
      <c r="F157" s="2"/>
    </row>
    <row r="158" spans="1:6" x14ac:dyDescent="0.3">
      <c r="A158"/>
      <c r="C158"/>
      <c r="D158"/>
      <c r="F158" s="2"/>
    </row>
    <row r="159" spans="1:6" x14ac:dyDescent="0.3">
      <c r="A159"/>
      <c r="C159"/>
      <c r="D159"/>
      <c r="F159" s="2"/>
    </row>
    <row r="160" spans="1:6" x14ac:dyDescent="0.3">
      <c r="A160"/>
      <c r="C160"/>
      <c r="D16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3"/>
  <sheetViews>
    <sheetView workbookViewId="0">
      <selection activeCell="B10" sqref="B10"/>
    </sheetView>
  </sheetViews>
  <sheetFormatPr defaultRowHeight="14.4" x14ac:dyDescent="0.3"/>
  <cols>
    <col min="2" max="2" width="76.5546875" customWidth="1"/>
  </cols>
  <sheetData>
    <row r="1" spans="1:8" x14ac:dyDescent="0.3">
      <c r="B1" s="10" t="s">
        <v>103</v>
      </c>
    </row>
    <row r="2" spans="1:8" x14ac:dyDescent="0.3">
      <c r="B2" s="10"/>
    </row>
    <row r="3" spans="1:8" x14ac:dyDescent="0.3">
      <c r="A3" s="12"/>
      <c r="B3" s="10" t="s">
        <v>102</v>
      </c>
    </row>
    <row r="4" spans="1:8" x14ac:dyDescent="0.3">
      <c r="B4" s="96" t="s">
        <v>0</v>
      </c>
      <c r="C4" s="95" t="s">
        <v>4</v>
      </c>
      <c r="D4" s="95"/>
      <c r="E4" s="95" t="s">
        <v>5</v>
      </c>
      <c r="F4" s="95"/>
      <c r="G4" s="95" t="s">
        <v>3</v>
      </c>
      <c r="H4" s="95"/>
    </row>
    <row r="5" spans="1:8" x14ac:dyDescent="0.3">
      <c r="B5" s="96"/>
      <c r="C5" s="35" t="s">
        <v>1</v>
      </c>
      <c r="D5" s="35" t="s">
        <v>2</v>
      </c>
      <c r="E5" s="35" t="s">
        <v>1</v>
      </c>
      <c r="F5" s="35" t="s">
        <v>2</v>
      </c>
      <c r="G5" s="35" t="s">
        <v>1</v>
      </c>
      <c r="H5" s="35" t="s">
        <v>2</v>
      </c>
    </row>
    <row r="6" spans="1:8" x14ac:dyDescent="0.3">
      <c r="B6" s="4" t="s">
        <v>6</v>
      </c>
      <c r="C6" s="19">
        <v>76</v>
      </c>
      <c r="D6" s="26">
        <v>0.72380952380952379</v>
      </c>
      <c r="E6" s="19">
        <v>162</v>
      </c>
      <c r="F6" s="26">
        <v>0.83076923076923082</v>
      </c>
      <c r="G6" s="19">
        <v>238</v>
      </c>
      <c r="H6" s="26">
        <v>0.79333333333333333</v>
      </c>
    </row>
    <row r="7" spans="1:8" x14ac:dyDescent="0.3">
      <c r="B7" s="4" t="s">
        <v>7</v>
      </c>
      <c r="C7" s="19">
        <v>25</v>
      </c>
      <c r="D7" s="26">
        <v>0.23809523809523808</v>
      </c>
      <c r="E7" s="19">
        <v>33</v>
      </c>
      <c r="F7" s="26">
        <v>0.16923076923076924</v>
      </c>
      <c r="G7" s="19">
        <v>58</v>
      </c>
      <c r="H7" s="26">
        <v>0.19333333333333333</v>
      </c>
    </row>
    <row r="8" spans="1:8" x14ac:dyDescent="0.3">
      <c r="B8" s="4" t="s">
        <v>8</v>
      </c>
      <c r="C8" s="19">
        <v>4</v>
      </c>
      <c r="D8" s="26">
        <v>3.8095238095238099E-2</v>
      </c>
      <c r="E8" s="19">
        <v>0</v>
      </c>
      <c r="F8" s="26">
        <v>0</v>
      </c>
      <c r="G8" s="19">
        <v>4</v>
      </c>
      <c r="H8" s="26">
        <v>1.3333333333333334E-2</v>
      </c>
    </row>
    <row r="9" spans="1:8" x14ac:dyDescent="0.3">
      <c r="B9" s="3" t="s">
        <v>3</v>
      </c>
      <c r="C9" s="25">
        <v>105</v>
      </c>
      <c r="D9" s="27">
        <v>1</v>
      </c>
      <c r="E9" s="25">
        <v>195</v>
      </c>
      <c r="F9" s="27">
        <v>1</v>
      </c>
      <c r="G9" s="25">
        <v>300</v>
      </c>
      <c r="H9" s="27">
        <v>1</v>
      </c>
    </row>
    <row r="11" spans="1:8" x14ac:dyDescent="0.3">
      <c r="A11" s="12"/>
      <c r="B11" s="10" t="s">
        <v>19</v>
      </c>
    </row>
    <row r="12" spans="1:8" x14ac:dyDescent="0.3">
      <c r="A12" s="12"/>
      <c r="B12" s="96" t="s">
        <v>0</v>
      </c>
      <c r="C12" s="95" t="s">
        <v>4</v>
      </c>
      <c r="D12" s="95"/>
      <c r="E12" s="95" t="s">
        <v>5</v>
      </c>
      <c r="F12" s="95"/>
      <c r="G12" s="95" t="s">
        <v>3</v>
      </c>
      <c r="H12" s="95"/>
    </row>
    <row r="13" spans="1:8" x14ac:dyDescent="0.3">
      <c r="A13" s="12"/>
      <c r="B13" s="96"/>
      <c r="C13" s="35" t="s">
        <v>1</v>
      </c>
      <c r="D13" s="35" t="s">
        <v>2</v>
      </c>
      <c r="E13" s="35" t="s">
        <v>1</v>
      </c>
      <c r="F13" s="35" t="s">
        <v>2</v>
      </c>
      <c r="G13" s="35" t="s">
        <v>1</v>
      </c>
      <c r="H13" s="35" t="s">
        <v>2</v>
      </c>
    </row>
    <row r="14" spans="1:8" x14ac:dyDescent="0.3">
      <c r="A14" s="12"/>
      <c r="B14" s="4" t="s">
        <v>20</v>
      </c>
      <c r="C14" s="19">
        <v>86</v>
      </c>
      <c r="D14" s="39">
        <f t="shared" ref="D14:D30" si="0">C14/C$30</f>
        <v>0.81904761904761902</v>
      </c>
      <c r="E14" s="19">
        <v>1</v>
      </c>
      <c r="F14" s="39">
        <f t="shared" ref="F14:F30" si="1">E14/E$30</f>
        <v>5.1282051282051282E-3</v>
      </c>
      <c r="G14" s="19">
        <v>87</v>
      </c>
      <c r="H14" s="15">
        <f t="shared" ref="H14:H27" si="2">G14/G$30</f>
        <v>0.28999999999999998</v>
      </c>
    </row>
    <row r="15" spans="1:8" x14ac:dyDescent="0.3">
      <c r="A15" s="12"/>
      <c r="B15" s="4" t="s">
        <v>21</v>
      </c>
      <c r="C15" s="19">
        <v>3</v>
      </c>
      <c r="D15" s="39">
        <f t="shared" si="0"/>
        <v>2.8571428571428571E-2</v>
      </c>
      <c r="E15" s="19">
        <v>32</v>
      </c>
      <c r="F15" s="39">
        <f t="shared" si="1"/>
        <v>0.1641025641025641</v>
      </c>
      <c r="G15" s="19">
        <v>35</v>
      </c>
      <c r="H15" s="15">
        <f t="shared" si="2"/>
        <v>0.11666666666666667</v>
      </c>
    </row>
    <row r="16" spans="1:8" x14ac:dyDescent="0.3">
      <c r="A16" s="12"/>
      <c r="B16" s="4" t="s">
        <v>32</v>
      </c>
      <c r="C16" s="19">
        <v>6</v>
      </c>
      <c r="D16" s="39">
        <f t="shared" si="0"/>
        <v>5.7142857142857141E-2</v>
      </c>
      <c r="E16" s="19">
        <v>15</v>
      </c>
      <c r="F16" s="39">
        <f t="shared" si="1"/>
        <v>7.6923076923076927E-2</v>
      </c>
      <c r="G16" s="19">
        <v>21</v>
      </c>
      <c r="H16" s="15">
        <f t="shared" si="2"/>
        <v>7.0000000000000007E-2</v>
      </c>
    </row>
    <row r="17" spans="1:8" x14ac:dyDescent="0.3">
      <c r="A17" s="12"/>
      <c r="B17" s="4" t="s">
        <v>25</v>
      </c>
      <c r="C17" s="19">
        <v>1</v>
      </c>
      <c r="D17" s="39">
        <f t="shared" si="0"/>
        <v>9.5238095238095247E-3</v>
      </c>
      <c r="E17" s="19">
        <v>2</v>
      </c>
      <c r="F17" s="39">
        <f t="shared" si="1"/>
        <v>1.0256410256410256E-2</v>
      </c>
      <c r="G17" s="19">
        <v>3</v>
      </c>
      <c r="H17" s="15">
        <f t="shared" si="2"/>
        <v>0.01</v>
      </c>
    </row>
    <row r="18" spans="1:8" x14ac:dyDescent="0.3">
      <c r="A18" s="12"/>
      <c r="B18" s="4" t="s">
        <v>26</v>
      </c>
      <c r="C18" s="19">
        <v>1</v>
      </c>
      <c r="D18" s="39">
        <f t="shared" si="0"/>
        <v>9.5238095238095247E-3</v>
      </c>
      <c r="E18" s="19">
        <v>1</v>
      </c>
      <c r="F18" s="39">
        <f t="shared" si="1"/>
        <v>5.1282051282051282E-3</v>
      </c>
      <c r="G18" s="19">
        <v>2</v>
      </c>
      <c r="H18" s="15">
        <f t="shared" si="2"/>
        <v>6.6666666666666671E-3</v>
      </c>
    </row>
    <row r="19" spans="1:8" x14ac:dyDescent="0.3">
      <c r="A19" s="12"/>
      <c r="B19" s="4" t="s">
        <v>30</v>
      </c>
      <c r="C19" s="19">
        <v>2</v>
      </c>
      <c r="D19" s="39">
        <f t="shared" si="0"/>
        <v>1.9047619047619049E-2</v>
      </c>
      <c r="E19" s="19">
        <v>17</v>
      </c>
      <c r="F19" s="39">
        <f t="shared" si="1"/>
        <v>8.7179487179487175E-2</v>
      </c>
      <c r="G19" s="19">
        <v>19</v>
      </c>
      <c r="H19" s="15">
        <f t="shared" si="2"/>
        <v>6.3333333333333339E-2</v>
      </c>
    </row>
    <row r="20" spans="1:8" x14ac:dyDescent="0.3">
      <c r="A20" s="12"/>
      <c r="B20" s="4" t="s">
        <v>28</v>
      </c>
      <c r="C20" s="19">
        <v>0</v>
      </c>
      <c r="D20" s="39">
        <f t="shared" si="0"/>
        <v>0</v>
      </c>
      <c r="E20" s="19">
        <v>6</v>
      </c>
      <c r="F20" s="39">
        <f t="shared" si="1"/>
        <v>3.0769230769230771E-2</v>
      </c>
      <c r="G20" s="19">
        <v>6</v>
      </c>
      <c r="H20" s="15">
        <f t="shared" si="2"/>
        <v>0.02</v>
      </c>
    </row>
    <row r="21" spans="1:8" x14ac:dyDescent="0.3">
      <c r="A21" s="12"/>
      <c r="B21" s="4" t="s">
        <v>24</v>
      </c>
      <c r="C21" s="19">
        <v>0</v>
      </c>
      <c r="D21" s="39">
        <f t="shared" si="0"/>
        <v>0</v>
      </c>
      <c r="E21" s="19">
        <v>7</v>
      </c>
      <c r="F21" s="39">
        <f t="shared" si="1"/>
        <v>3.5897435897435895E-2</v>
      </c>
      <c r="G21" s="19">
        <v>7</v>
      </c>
      <c r="H21" s="15">
        <f t="shared" si="2"/>
        <v>2.3333333333333334E-2</v>
      </c>
    </row>
    <row r="22" spans="1:8" x14ac:dyDescent="0.3">
      <c r="A22" s="12"/>
      <c r="B22" s="4" t="s">
        <v>22</v>
      </c>
      <c r="C22" s="19">
        <v>0</v>
      </c>
      <c r="D22" s="39">
        <f t="shared" si="0"/>
        <v>0</v>
      </c>
      <c r="E22" s="19">
        <v>11</v>
      </c>
      <c r="F22" s="39">
        <f t="shared" si="1"/>
        <v>5.6410256410256411E-2</v>
      </c>
      <c r="G22" s="19">
        <v>11</v>
      </c>
      <c r="H22" s="15">
        <f t="shared" si="2"/>
        <v>3.6666666666666667E-2</v>
      </c>
    </row>
    <row r="23" spans="1:8" x14ac:dyDescent="0.3">
      <c r="A23" s="12"/>
      <c r="B23" s="4" t="s">
        <v>33</v>
      </c>
      <c r="C23" s="19">
        <v>3</v>
      </c>
      <c r="D23" s="39">
        <f t="shared" si="0"/>
        <v>2.8571428571428571E-2</v>
      </c>
      <c r="E23" s="19">
        <v>7</v>
      </c>
      <c r="F23" s="39">
        <f t="shared" si="1"/>
        <v>3.5897435897435895E-2</v>
      </c>
      <c r="G23" s="19">
        <v>10</v>
      </c>
      <c r="H23" s="15">
        <f t="shared" si="2"/>
        <v>3.3333333333333333E-2</v>
      </c>
    </row>
    <row r="24" spans="1:8" x14ac:dyDescent="0.3">
      <c r="A24" s="12"/>
      <c r="B24" s="4" t="s">
        <v>34</v>
      </c>
      <c r="C24" s="19">
        <v>0</v>
      </c>
      <c r="D24" s="39">
        <f t="shared" si="0"/>
        <v>0</v>
      </c>
      <c r="E24" s="19">
        <v>0</v>
      </c>
      <c r="F24" s="39">
        <f t="shared" si="1"/>
        <v>0</v>
      </c>
      <c r="G24" s="11">
        <v>0</v>
      </c>
      <c r="H24" s="15">
        <f t="shared" si="2"/>
        <v>0</v>
      </c>
    </row>
    <row r="25" spans="1:8" x14ac:dyDescent="0.3">
      <c r="A25" s="12"/>
      <c r="B25" s="4" t="s">
        <v>23</v>
      </c>
      <c r="C25" s="58">
        <v>0</v>
      </c>
      <c r="D25" s="39">
        <f t="shared" si="0"/>
        <v>0</v>
      </c>
      <c r="E25" s="19">
        <v>18</v>
      </c>
      <c r="F25" s="39">
        <f t="shared" si="1"/>
        <v>9.2307692307692313E-2</v>
      </c>
      <c r="G25" s="19">
        <v>18</v>
      </c>
      <c r="H25" s="15">
        <f t="shared" si="2"/>
        <v>0.06</v>
      </c>
    </row>
    <row r="26" spans="1:8" x14ac:dyDescent="0.3">
      <c r="A26" s="12"/>
      <c r="B26" s="4" t="s">
        <v>27</v>
      </c>
      <c r="C26" s="19">
        <v>3</v>
      </c>
      <c r="D26" s="39">
        <f t="shared" si="0"/>
        <v>2.8571428571428571E-2</v>
      </c>
      <c r="E26" s="19">
        <v>40</v>
      </c>
      <c r="F26" s="39">
        <f t="shared" si="1"/>
        <v>0.20512820512820512</v>
      </c>
      <c r="G26" s="19">
        <v>43</v>
      </c>
      <c r="H26" s="15">
        <f t="shared" si="2"/>
        <v>0.14333333333333334</v>
      </c>
    </row>
    <row r="27" spans="1:8" x14ac:dyDescent="0.3">
      <c r="A27" s="12"/>
      <c r="B27" s="4" t="s">
        <v>29</v>
      </c>
      <c r="C27" s="58">
        <v>0</v>
      </c>
      <c r="D27" s="39">
        <f t="shared" si="0"/>
        <v>0</v>
      </c>
      <c r="E27" s="19">
        <v>2</v>
      </c>
      <c r="F27" s="39">
        <f t="shared" si="1"/>
        <v>1.0256410256410256E-2</v>
      </c>
      <c r="G27" s="19">
        <v>2</v>
      </c>
      <c r="H27" s="15">
        <f t="shared" si="2"/>
        <v>6.6666666666666671E-3</v>
      </c>
    </row>
    <row r="28" spans="1:8" x14ac:dyDescent="0.3">
      <c r="A28" s="12"/>
      <c r="B28" s="4" t="s">
        <v>86</v>
      </c>
      <c r="C28" s="58">
        <v>0</v>
      </c>
      <c r="D28" s="39">
        <f t="shared" si="0"/>
        <v>0</v>
      </c>
      <c r="E28" s="19">
        <v>1</v>
      </c>
      <c r="F28" s="39">
        <f t="shared" si="1"/>
        <v>5.1282051282051282E-3</v>
      </c>
      <c r="G28" s="19">
        <v>1</v>
      </c>
      <c r="H28" s="15" t="s">
        <v>90</v>
      </c>
    </row>
    <row r="29" spans="1:8" x14ac:dyDescent="0.3">
      <c r="A29" s="12"/>
      <c r="B29" s="4" t="s">
        <v>31</v>
      </c>
      <c r="C29" s="58">
        <v>0</v>
      </c>
      <c r="D29" s="39">
        <f t="shared" si="0"/>
        <v>0</v>
      </c>
      <c r="E29" s="19">
        <v>35</v>
      </c>
      <c r="F29" s="39">
        <f t="shared" si="1"/>
        <v>0.17948717948717949</v>
      </c>
      <c r="G29" s="19">
        <v>35</v>
      </c>
      <c r="H29" s="15">
        <f>G29/G$30</f>
        <v>0.11666666666666667</v>
      </c>
    </row>
    <row r="30" spans="1:8" x14ac:dyDescent="0.3">
      <c r="A30" s="12"/>
      <c r="B30" s="3" t="s">
        <v>3</v>
      </c>
      <c r="C30" s="57">
        <v>105</v>
      </c>
      <c r="D30" s="56">
        <f t="shared" si="0"/>
        <v>1</v>
      </c>
      <c r="E30" s="57">
        <v>195</v>
      </c>
      <c r="F30" s="56">
        <f t="shared" si="1"/>
        <v>1</v>
      </c>
      <c r="G30" s="57">
        <v>300</v>
      </c>
      <c r="H30" s="56">
        <f>G30/G$30</f>
        <v>1</v>
      </c>
    </row>
    <row r="32" spans="1:8" x14ac:dyDescent="0.3">
      <c r="A32" s="12"/>
      <c r="B32" s="10" t="s">
        <v>9</v>
      </c>
      <c r="C32" s="13"/>
      <c r="D32" s="13"/>
    </row>
    <row r="33" spans="1:8" x14ac:dyDescent="0.3">
      <c r="A33" s="12"/>
      <c r="B33" s="96" t="s">
        <v>0</v>
      </c>
      <c r="C33" s="95" t="s">
        <v>4</v>
      </c>
      <c r="D33" s="95"/>
      <c r="E33" s="95" t="s">
        <v>5</v>
      </c>
      <c r="F33" s="95"/>
      <c r="G33" s="95" t="s">
        <v>3</v>
      </c>
      <c r="H33" s="95"/>
    </row>
    <row r="34" spans="1:8" x14ac:dyDescent="0.3">
      <c r="A34" s="12"/>
      <c r="B34" s="96"/>
      <c r="C34" s="35" t="s">
        <v>1</v>
      </c>
      <c r="D34" s="35" t="s">
        <v>2</v>
      </c>
      <c r="E34" s="35" t="s">
        <v>1</v>
      </c>
      <c r="F34" s="35" t="s">
        <v>2</v>
      </c>
      <c r="G34" s="35" t="s">
        <v>1</v>
      </c>
      <c r="H34" s="35" t="s">
        <v>2</v>
      </c>
    </row>
    <row r="35" spans="1:8" x14ac:dyDescent="0.3">
      <c r="A35" s="12"/>
      <c r="B35" s="4" t="s">
        <v>10</v>
      </c>
      <c r="C35" s="19">
        <v>97</v>
      </c>
      <c r="D35" s="39">
        <f>C35/C$37</f>
        <v>0.92380952380952386</v>
      </c>
      <c r="E35" s="19">
        <v>186</v>
      </c>
      <c r="F35" s="39">
        <f>E35/E$37</f>
        <v>0.9538461538461539</v>
      </c>
      <c r="G35" s="19">
        <v>283</v>
      </c>
      <c r="H35" s="39">
        <f>G35/G$37</f>
        <v>0.94333333333333336</v>
      </c>
    </row>
    <row r="36" spans="1:8" x14ac:dyDescent="0.3">
      <c r="A36" s="12"/>
      <c r="B36" s="4" t="s">
        <v>11</v>
      </c>
      <c r="C36" s="19">
        <v>8</v>
      </c>
      <c r="D36" s="39">
        <f>C36/C$37</f>
        <v>7.6190476190476197E-2</v>
      </c>
      <c r="E36" s="19">
        <v>9</v>
      </c>
      <c r="F36" s="39">
        <f>E36/E$37</f>
        <v>4.6153846153846156E-2</v>
      </c>
      <c r="G36" s="19">
        <v>17</v>
      </c>
      <c r="H36" s="39">
        <f>G36/G$37</f>
        <v>5.6666666666666664E-2</v>
      </c>
    </row>
    <row r="37" spans="1:8" x14ac:dyDescent="0.3">
      <c r="B37" s="3" t="s">
        <v>3</v>
      </c>
      <c r="C37" s="25">
        <v>105</v>
      </c>
      <c r="D37" s="54">
        <f>C37/C$37</f>
        <v>1</v>
      </c>
      <c r="E37" s="25">
        <v>195</v>
      </c>
      <c r="F37" s="54">
        <f>E37/E$37</f>
        <v>1</v>
      </c>
      <c r="G37" s="25">
        <v>300</v>
      </c>
      <c r="H37" s="54">
        <f>G37/G$37</f>
        <v>1</v>
      </c>
    </row>
    <row r="40" spans="1:8" x14ac:dyDescent="0.3">
      <c r="A40" s="12"/>
      <c r="B40" s="10" t="s">
        <v>12</v>
      </c>
    </row>
    <row r="41" spans="1:8" x14ac:dyDescent="0.3">
      <c r="B41" s="96" t="s">
        <v>0</v>
      </c>
      <c r="C41" s="95" t="s">
        <v>4</v>
      </c>
      <c r="D41" s="95"/>
      <c r="E41" s="95" t="s">
        <v>5</v>
      </c>
      <c r="F41" s="95"/>
      <c r="G41" s="95" t="s">
        <v>3</v>
      </c>
      <c r="H41" s="95"/>
    </row>
    <row r="42" spans="1:8" x14ac:dyDescent="0.3">
      <c r="B42" s="96"/>
      <c r="C42" s="35" t="s">
        <v>1</v>
      </c>
      <c r="D42" s="35" t="s">
        <v>2</v>
      </c>
      <c r="E42" s="35" t="s">
        <v>1</v>
      </c>
      <c r="F42" s="35" t="s">
        <v>2</v>
      </c>
      <c r="G42" s="35" t="s">
        <v>1</v>
      </c>
      <c r="H42" s="35" t="s">
        <v>2</v>
      </c>
    </row>
    <row r="43" spans="1:8" x14ac:dyDescent="0.3">
      <c r="B43" s="4" t="s">
        <v>10</v>
      </c>
      <c r="C43" s="6">
        <v>5</v>
      </c>
      <c r="D43" s="15">
        <f>C43/C$46</f>
        <v>4.7619047619047616E-2</v>
      </c>
      <c r="E43" s="6">
        <v>2</v>
      </c>
      <c r="F43" s="15">
        <f>E43/E$46</f>
        <v>1.0256410256410256E-2</v>
      </c>
      <c r="G43" s="6">
        <v>7</v>
      </c>
      <c r="H43" s="8">
        <f>G43/G$46</f>
        <v>2.3333333333333334E-2</v>
      </c>
    </row>
    <row r="44" spans="1:8" x14ac:dyDescent="0.3">
      <c r="B44" s="4" t="s">
        <v>89</v>
      </c>
      <c r="C44" s="6">
        <v>100</v>
      </c>
      <c r="D44" s="15">
        <f>C44/C$46</f>
        <v>0.95238095238095233</v>
      </c>
      <c r="E44" s="6">
        <v>192</v>
      </c>
      <c r="F44" s="15">
        <f>E44/E$46</f>
        <v>0.98461538461538467</v>
      </c>
      <c r="G44" s="6">
        <v>292</v>
      </c>
      <c r="H44" s="8">
        <f>G44/G$46</f>
        <v>0.97333333333333338</v>
      </c>
    </row>
    <row r="45" spans="1:8" x14ac:dyDescent="0.3">
      <c r="B45" s="4" t="s">
        <v>87</v>
      </c>
      <c r="C45" s="6">
        <v>0</v>
      </c>
      <c r="D45" s="15">
        <f>C45/C$46</f>
        <v>0</v>
      </c>
      <c r="E45" s="6">
        <v>1</v>
      </c>
      <c r="F45" s="15">
        <f>E45/E$46</f>
        <v>5.1282051282051282E-3</v>
      </c>
      <c r="G45" s="6">
        <v>1</v>
      </c>
      <c r="H45" s="8" t="s">
        <v>90</v>
      </c>
    </row>
    <row r="46" spans="1:8" x14ac:dyDescent="0.3">
      <c r="B46" s="3" t="s">
        <v>3</v>
      </c>
      <c r="C46" s="5">
        <f>SUM(C43:C45)</f>
        <v>105</v>
      </c>
      <c r="D46" s="34">
        <f>C46/C$46</f>
        <v>1</v>
      </c>
      <c r="E46" s="5">
        <f>SUM(E43:E45)</f>
        <v>195</v>
      </c>
      <c r="F46" s="34">
        <f>E46/E$46</f>
        <v>1</v>
      </c>
      <c r="G46" s="5">
        <f>SUM(G43:G45)</f>
        <v>300</v>
      </c>
      <c r="H46" s="55">
        <f>G46/G$46</f>
        <v>1</v>
      </c>
    </row>
    <row r="48" spans="1:8" x14ac:dyDescent="0.3">
      <c r="A48" s="12"/>
      <c r="B48" s="10" t="s">
        <v>13</v>
      </c>
    </row>
    <row r="49" spans="1:8" x14ac:dyDescent="0.3">
      <c r="B49" s="96" t="s">
        <v>0</v>
      </c>
      <c r="C49" s="95" t="s">
        <v>4</v>
      </c>
      <c r="D49" s="95"/>
      <c r="E49" s="95" t="s">
        <v>5</v>
      </c>
      <c r="F49" s="95"/>
      <c r="G49" s="95" t="s">
        <v>3</v>
      </c>
      <c r="H49" s="95"/>
    </row>
    <row r="50" spans="1:8" x14ac:dyDescent="0.3">
      <c r="B50" s="96"/>
      <c r="C50" s="35" t="s">
        <v>1</v>
      </c>
      <c r="D50" s="35" t="s">
        <v>2</v>
      </c>
      <c r="E50" s="35" t="s">
        <v>1</v>
      </c>
      <c r="F50" s="35" t="s">
        <v>2</v>
      </c>
      <c r="G50" s="35" t="s">
        <v>1</v>
      </c>
      <c r="H50" s="35" t="s">
        <v>2</v>
      </c>
    </row>
    <row r="51" spans="1:8" x14ac:dyDescent="0.3">
      <c r="B51" s="4" t="s">
        <v>88</v>
      </c>
      <c r="C51" s="19">
        <v>3</v>
      </c>
      <c r="D51" s="39">
        <f>C51/C$54</f>
        <v>0.03</v>
      </c>
      <c r="E51" s="19">
        <v>3</v>
      </c>
      <c r="F51" s="39">
        <f>E51/E$54</f>
        <v>1.5544041450777202E-2</v>
      </c>
      <c r="G51" s="19">
        <v>6</v>
      </c>
      <c r="H51" s="15">
        <f>G51/G$54</f>
        <v>2.0477815699658702E-2</v>
      </c>
    </row>
    <row r="52" spans="1:8" x14ac:dyDescent="0.3">
      <c r="B52" s="4" t="s">
        <v>89</v>
      </c>
      <c r="C52" s="19">
        <v>87</v>
      </c>
      <c r="D52" s="39">
        <f>C52/C$54</f>
        <v>0.87</v>
      </c>
      <c r="E52" s="19">
        <v>186</v>
      </c>
      <c r="F52" s="39">
        <f>E52/E$54</f>
        <v>0.96373056994818651</v>
      </c>
      <c r="G52" s="19">
        <v>273</v>
      </c>
      <c r="H52" s="15">
        <f>G52/G$54</f>
        <v>0.93174061433447097</v>
      </c>
    </row>
    <row r="53" spans="1:8" x14ac:dyDescent="0.3">
      <c r="B53" s="4" t="s">
        <v>87</v>
      </c>
      <c r="C53" s="19">
        <v>10</v>
      </c>
      <c r="D53" s="39">
        <f>C53/C$54</f>
        <v>0.1</v>
      </c>
      <c r="E53" s="19">
        <v>4</v>
      </c>
      <c r="F53" s="39">
        <f>E53/E$54</f>
        <v>2.072538860103627E-2</v>
      </c>
      <c r="G53" s="19">
        <v>14</v>
      </c>
      <c r="H53" s="15">
        <f>G53/G$54</f>
        <v>4.778156996587031E-2</v>
      </c>
    </row>
    <row r="54" spans="1:8" x14ac:dyDescent="0.3">
      <c r="B54" s="3" t="s">
        <v>3</v>
      </c>
      <c r="C54" s="25">
        <v>100</v>
      </c>
      <c r="D54" s="54">
        <f>C54/C$54</f>
        <v>1</v>
      </c>
      <c r="E54" s="25">
        <v>193</v>
      </c>
      <c r="F54" s="54">
        <f>E54/E$54</f>
        <v>1</v>
      </c>
      <c r="G54" s="25">
        <v>293</v>
      </c>
      <c r="H54" s="34">
        <f>G54/G$54</f>
        <v>1</v>
      </c>
    </row>
    <row r="56" spans="1:8" x14ac:dyDescent="0.3">
      <c r="A56" s="12"/>
      <c r="B56" s="10" t="s">
        <v>15</v>
      </c>
    </row>
    <row r="57" spans="1:8" x14ac:dyDescent="0.3">
      <c r="B57" s="96" t="s">
        <v>0</v>
      </c>
      <c r="C57" s="95" t="s">
        <v>4</v>
      </c>
      <c r="D57" s="95"/>
      <c r="E57" s="95" t="s">
        <v>5</v>
      </c>
      <c r="F57" s="95"/>
      <c r="G57" s="95" t="s">
        <v>3</v>
      </c>
      <c r="H57" s="95"/>
    </row>
    <row r="58" spans="1:8" x14ac:dyDescent="0.3">
      <c r="B58" s="96"/>
      <c r="C58" s="35" t="s">
        <v>1</v>
      </c>
      <c r="D58" s="35" t="s">
        <v>2</v>
      </c>
      <c r="E58" s="35" t="s">
        <v>1</v>
      </c>
      <c r="F58" s="35" t="s">
        <v>2</v>
      </c>
      <c r="G58" s="35" t="s">
        <v>1</v>
      </c>
      <c r="H58" s="35" t="s">
        <v>2</v>
      </c>
    </row>
    <row r="59" spans="1:8" x14ac:dyDescent="0.3">
      <c r="B59" s="4" t="s">
        <v>16</v>
      </c>
      <c r="C59" s="6">
        <v>28</v>
      </c>
      <c r="D59" s="15">
        <f>C59/C$62</f>
        <v>0.26666666666666666</v>
      </c>
      <c r="E59" s="6">
        <v>55</v>
      </c>
      <c r="F59" s="15">
        <f>E59/E$62</f>
        <v>0.28205128205128205</v>
      </c>
      <c r="G59" s="6">
        <v>83</v>
      </c>
      <c r="H59" s="15">
        <f>G59/G$62</f>
        <v>0.27666666666666667</v>
      </c>
    </row>
    <row r="60" spans="1:8" x14ac:dyDescent="0.3">
      <c r="B60" s="4" t="s">
        <v>17</v>
      </c>
      <c r="C60" s="6">
        <v>10</v>
      </c>
      <c r="D60" s="15">
        <f>C60/C$62</f>
        <v>9.5238095238095233E-2</v>
      </c>
      <c r="E60" s="6">
        <v>10</v>
      </c>
      <c r="F60" s="15">
        <f>E60/E$62</f>
        <v>5.128205128205128E-2</v>
      </c>
      <c r="G60" s="6">
        <v>20</v>
      </c>
      <c r="H60" s="15">
        <f>G60/G$62</f>
        <v>6.6666666666666666E-2</v>
      </c>
    </row>
    <row r="61" spans="1:8" x14ac:dyDescent="0.3">
      <c r="B61" s="4" t="s">
        <v>10</v>
      </c>
      <c r="C61" s="6">
        <v>67</v>
      </c>
      <c r="D61" s="15">
        <f>C61/C$62</f>
        <v>0.63809523809523805</v>
      </c>
      <c r="E61" s="6">
        <v>130</v>
      </c>
      <c r="F61" s="15">
        <f>E61/E$62</f>
        <v>0.66666666666666663</v>
      </c>
      <c r="G61" s="6">
        <v>197</v>
      </c>
      <c r="H61" s="15">
        <f>G61/G$62</f>
        <v>0.65666666666666662</v>
      </c>
    </row>
    <row r="62" spans="1:8" x14ac:dyDescent="0.3">
      <c r="B62" s="3" t="s">
        <v>3</v>
      </c>
      <c r="C62" s="7">
        <f>SUM(C59:C61)</f>
        <v>105</v>
      </c>
      <c r="D62" s="34">
        <f>C62/C$62</f>
        <v>1</v>
      </c>
      <c r="E62" s="7">
        <f>SUM(E59:E61)</f>
        <v>195</v>
      </c>
      <c r="F62" s="34">
        <f>E62/E$62</f>
        <v>1</v>
      </c>
      <c r="G62" s="7">
        <f>SUM(G59:G61)</f>
        <v>300</v>
      </c>
      <c r="H62" s="34">
        <f>G62/G$62</f>
        <v>1</v>
      </c>
    </row>
    <row r="63" spans="1:8" ht="28.8" x14ac:dyDescent="0.3">
      <c r="B63" s="33" t="s">
        <v>94</v>
      </c>
    </row>
    <row r="65" spans="1:8" x14ac:dyDescent="0.3">
      <c r="A65" s="12"/>
      <c r="B65" s="10" t="s">
        <v>36</v>
      </c>
    </row>
    <row r="66" spans="1:8" x14ac:dyDescent="0.3">
      <c r="B66" s="96" t="s">
        <v>0</v>
      </c>
      <c r="C66" s="95" t="s">
        <v>4</v>
      </c>
      <c r="D66" s="95"/>
      <c r="E66" s="95" t="s">
        <v>5</v>
      </c>
      <c r="F66" s="95"/>
      <c r="G66" s="95" t="s">
        <v>3</v>
      </c>
      <c r="H66" s="95"/>
    </row>
    <row r="67" spans="1:8" x14ac:dyDescent="0.3">
      <c r="B67" s="96"/>
      <c r="C67" s="35" t="s">
        <v>1</v>
      </c>
      <c r="D67" s="35" t="s">
        <v>2</v>
      </c>
      <c r="E67" s="35" t="s">
        <v>1</v>
      </c>
      <c r="F67" s="35" t="s">
        <v>2</v>
      </c>
      <c r="G67" s="35" t="s">
        <v>1</v>
      </c>
      <c r="H67" s="35" t="s">
        <v>2</v>
      </c>
    </row>
    <row r="68" spans="1:8" x14ac:dyDescent="0.3">
      <c r="B68" s="4" t="s">
        <v>101</v>
      </c>
      <c r="C68" s="50">
        <v>24</v>
      </c>
      <c r="D68" s="48">
        <f t="shared" ref="D68:D86" si="3">C68/28</f>
        <v>0.8571428571428571</v>
      </c>
      <c r="E68" s="50">
        <v>52</v>
      </c>
      <c r="F68" s="48">
        <f t="shared" ref="F68:F86" si="4">E68/55</f>
        <v>0.94545454545454544</v>
      </c>
      <c r="G68" s="50">
        <v>76</v>
      </c>
      <c r="H68" s="46">
        <f t="shared" ref="H68:H86" si="5">G68/83</f>
        <v>0.91566265060240959</v>
      </c>
    </row>
    <row r="69" spans="1:8" x14ac:dyDescent="0.3">
      <c r="B69" s="17" t="s">
        <v>40</v>
      </c>
      <c r="C69" s="50">
        <v>2</v>
      </c>
      <c r="D69" s="48">
        <f t="shared" si="3"/>
        <v>7.1428571428571425E-2</v>
      </c>
      <c r="E69" s="50">
        <v>0</v>
      </c>
      <c r="F69" s="48">
        <f t="shared" si="4"/>
        <v>0</v>
      </c>
      <c r="G69" s="50">
        <v>2</v>
      </c>
      <c r="H69" s="46">
        <f t="shared" si="5"/>
        <v>2.4096385542168676E-2</v>
      </c>
    </row>
    <row r="70" spans="1:8" x14ac:dyDescent="0.3">
      <c r="B70" s="4" t="s">
        <v>38</v>
      </c>
      <c r="C70" s="50">
        <v>0</v>
      </c>
      <c r="D70" s="48">
        <f t="shared" si="3"/>
        <v>0</v>
      </c>
      <c r="E70" s="50">
        <v>1</v>
      </c>
      <c r="F70" s="48">
        <f t="shared" si="4"/>
        <v>1.8181818181818181E-2</v>
      </c>
      <c r="G70" s="53">
        <v>1</v>
      </c>
      <c r="H70" s="52">
        <f t="shared" si="5"/>
        <v>1.2048192771084338E-2</v>
      </c>
    </row>
    <row r="71" spans="1:8" x14ac:dyDescent="0.3">
      <c r="B71" s="4" t="s">
        <v>41</v>
      </c>
      <c r="C71" s="50">
        <v>0</v>
      </c>
      <c r="D71" s="48">
        <f t="shared" si="3"/>
        <v>0</v>
      </c>
      <c r="E71" s="50">
        <v>0</v>
      </c>
      <c r="F71" s="48">
        <f t="shared" si="4"/>
        <v>0</v>
      </c>
      <c r="G71" s="50">
        <v>0</v>
      </c>
      <c r="H71" s="46">
        <f t="shared" si="5"/>
        <v>0</v>
      </c>
    </row>
    <row r="72" spans="1:8" x14ac:dyDescent="0.3">
      <c r="B72" s="4" t="s">
        <v>39</v>
      </c>
      <c r="C72" s="50">
        <v>0</v>
      </c>
      <c r="D72" s="48">
        <f t="shared" si="3"/>
        <v>0</v>
      </c>
      <c r="E72" s="50">
        <v>0</v>
      </c>
      <c r="F72" s="48">
        <f t="shared" si="4"/>
        <v>0</v>
      </c>
      <c r="G72" s="50">
        <v>0</v>
      </c>
      <c r="H72" s="46">
        <f t="shared" si="5"/>
        <v>0</v>
      </c>
    </row>
    <row r="73" spans="1:8" x14ac:dyDescent="0.3">
      <c r="B73" s="49" t="s">
        <v>42</v>
      </c>
      <c r="C73" s="50">
        <v>0</v>
      </c>
      <c r="D73" s="48">
        <f t="shared" si="3"/>
        <v>0</v>
      </c>
      <c r="E73" s="50">
        <v>0</v>
      </c>
      <c r="F73" s="48">
        <f t="shared" si="4"/>
        <v>0</v>
      </c>
      <c r="G73" s="50">
        <v>0</v>
      </c>
      <c r="H73" s="46">
        <f t="shared" si="5"/>
        <v>0</v>
      </c>
    </row>
    <row r="74" spans="1:8" x14ac:dyDescent="0.3">
      <c r="B74" s="49" t="s">
        <v>43</v>
      </c>
      <c r="C74" s="50">
        <v>0</v>
      </c>
      <c r="D74" s="48">
        <f t="shared" si="3"/>
        <v>0</v>
      </c>
      <c r="E74" s="50">
        <v>0</v>
      </c>
      <c r="F74" s="48">
        <f t="shared" si="4"/>
        <v>0</v>
      </c>
      <c r="G74" s="50">
        <v>0</v>
      </c>
      <c r="H74" s="46">
        <f t="shared" si="5"/>
        <v>0</v>
      </c>
    </row>
    <row r="75" spans="1:8" x14ac:dyDescent="0.3">
      <c r="B75" s="49" t="s">
        <v>44</v>
      </c>
      <c r="C75" s="47">
        <v>1</v>
      </c>
      <c r="D75" s="48">
        <f t="shared" si="3"/>
        <v>3.5714285714285712E-2</v>
      </c>
      <c r="E75" s="47">
        <v>1</v>
      </c>
      <c r="F75" s="48">
        <f t="shared" si="4"/>
        <v>1.8181818181818181E-2</v>
      </c>
      <c r="G75" s="47">
        <v>2</v>
      </c>
      <c r="H75" s="46">
        <f t="shared" si="5"/>
        <v>2.4096385542168676E-2</v>
      </c>
    </row>
    <row r="76" spans="1:8" ht="28.8" x14ac:dyDescent="0.3">
      <c r="B76" s="51" t="s">
        <v>45</v>
      </c>
      <c r="C76" s="50">
        <v>0</v>
      </c>
      <c r="D76" s="48">
        <f t="shared" si="3"/>
        <v>0</v>
      </c>
      <c r="E76" s="50">
        <v>0</v>
      </c>
      <c r="F76" s="48">
        <f t="shared" si="4"/>
        <v>0</v>
      </c>
      <c r="G76" s="50">
        <v>0</v>
      </c>
      <c r="H76" s="46">
        <f t="shared" si="5"/>
        <v>0</v>
      </c>
    </row>
    <row r="77" spans="1:8" ht="28.8" x14ac:dyDescent="0.3">
      <c r="B77" s="51" t="s">
        <v>51</v>
      </c>
      <c r="C77" s="50">
        <v>0</v>
      </c>
      <c r="D77" s="48">
        <f t="shared" si="3"/>
        <v>0</v>
      </c>
      <c r="E77" s="50">
        <v>0</v>
      </c>
      <c r="F77" s="48">
        <f t="shared" si="4"/>
        <v>0</v>
      </c>
      <c r="G77" s="50">
        <v>0</v>
      </c>
      <c r="H77" s="46">
        <f t="shared" si="5"/>
        <v>0</v>
      </c>
    </row>
    <row r="78" spans="1:8" x14ac:dyDescent="0.3">
      <c r="B78" s="51" t="s">
        <v>46</v>
      </c>
      <c r="C78" s="50">
        <v>0</v>
      </c>
      <c r="D78" s="48">
        <f t="shared" si="3"/>
        <v>0</v>
      </c>
      <c r="E78" s="50">
        <v>0</v>
      </c>
      <c r="F78" s="48">
        <f t="shared" si="4"/>
        <v>0</v>
      </c>
      <c r="G78" s="50">
        <v>0</v>
      </c>
      <c r="H78" s="46">
        <f t="shared" si="5"/>
        <v>0</v>
      </c>
    </row>
    <row r="79" spans="1:8" ht="28.8" x14ac:dyDescent="0.3">
      <c r="B79" s="51" t="s">
        <v>52</v>
      </c>
      <c r="C79" s="50">
        <v>0</v>
      </c>
      <c r="D79" s="48">
        <f t="shared" si="3"/>
        <v>0</v>
      </c>
      <c r="E79" s="50">
        <v>0</v>
      </c>
      <c r="F79" s="48">
        <f t="shared" si="4"/>
        <v>0</v>
      </c>
      <c r="G79" s="50">
        <v>0</v>
      </c>
      <c r="H79" s="46">
        <f t="shared" si="5"/>
        <v>0</v>
      </c>
    </row>
    <row r="80" spans="1:8" x14ac:dyDescent="0.3">
      <c r="B80" s="51" t="s">
        <v>47</v>
      </c>
      <c r="C80" s="50">
        <v>0</v>
      </c>
      <c r="D80" s="48">
        <f t="shared" si="3"/>
        <v>0</v>
      </c>
      <c r="E80" s="50">
        <v>1</v>
      </c>
      <c r="F80" s="48">
        <f t="shared" si="4"/>
        <v>1.8181818181818181E-2</v>
      </c>
      <c r="G80" s="50">
        <v>1</v>
      </c>
      <c r="H80" s="46">
        <f t="shared" si="5"/>
        <v>1.2048192771084338E-2</v>
      </c>
    </row>
    <row r="81" spans="1:8" ht="43.2" x14ac:dyDescent="0.3">
      <c r="B81" s="51" t="s">
        <v>48</v>
      </c>
      <c r="C81" s="50">
        <v>0</v>
      </c>
      <c r="D81" s="48">
        <f t="shared" si="3"/>
        <v>0</v>
      </c>
      <c r="E81" s="50">
        <v>0</v>
      </c>
      <c r="F81" s="48">
        <f t="shared" si="4"/>
        <v>0</v>
      </c>
      <c r="G81" s="50">
        <v>0</v>
      </c>
      <c r="H81" s="46">
        <f t="shared" si="5"/>
        <v>0</v>
      </c>
    </row>
    <row r="82" spans="1:8" ht="28.8" x14ac:dyDescent="0.3">
      <c r="B82" s="51" t="s">
        <v>49</v>
      </c>
      <c r="C82" s="50">
        <v>0</v>
      </c>
      <c r="D82" s="48">
        <f t="shared" si="3"/>
        <v>0</v>
      </c>
      <c r="E82" s="50">
        <v>0</v>
      </c>
      <c r="F82" s="48">
        <f t="shared" si="4"/>
        <v>0</v>
      </c>
      <c r="G82" s="50">
        <v>0</v>
      </c>
      <c r="H82" s="46">
        <f t="shared" si="5"/>
        <v>0</v>
      </c>
    </row>
    <row r="83" spans="1:8" x14ac:dyDescent="0.3">
      <c r="B83" s="51" t="s">
        <v>50</v>
      </c>
      <c r="C83" s="50">
        <v>0</v>
      </c>
      <c r="D83" s="48">
        <f t="shared" si="3"/>
        <v>0</v>
      </c>
      <c r="E83" s="50">
        <v>0</v>
      </c>
      <c r="F83" s="48">
        <f t="shared" si="4"/>
        <v>0</v>
      </c>
      <c r="G83" s="50">
        <v>0</v>
      </c>
      <c r="H83" s="46">
        <f t="shared" si="5"/>
        <v>0</v>
      </c>
    </row>
    <row r="84" spans="1:8" x14ac:dyDescent="0.3">
      <c r="B84" s="49" t="s">
        <v>53</v>
      </c>
      <c r="C84" s="50">
        <v>0</v>
      </c>
      <c r="D84" s="48">
        <f t="shared" si="3"/>
        <v>0</v>
      </c>
      <c r="E84" s="50">
        <v>0</v>
      </c>
      <c r="F84" s="48">
        <f t="shared" si="4"/>
        <v>0</v>
      </c>
      <c r="G84" s="50">
        <v>0</v>
      </c>
      <c r="H84" s="46">
        <f t="shared" si="5"/>
        <v>0</v>
      </c>
    </row>
    <row r="85" spans="1:8" x14ac:dyDescent="0.3">
      <c r="B85" s="49" t="s">
        <v>18</v>
      </c>
      <c r="C85" s="50">
        <v>0</v>
      </c>
      <c r="D85" s="48">
        <f t="shared" si="3"/>
        <v>0</v>
      </c>
      <c r="E85" s="50">
        <v>0</v>
      </c>
      <c r="F85" s="48">
        <f t="shared" si="4"/>
        <v>0</v>
      </c>
      <c r="G85" s="50">
        <v>0</v>
      </c>
      <c r="H85" s="46">
        <f t="shared" si="5"/>
        <v>0</v>
      </c>
    </row>
    <row r="86" spans="1:8" x14ac:dyDescent="0.3">
      <c r="B86" s="49" t="s">
        <v>56</v>
      </c>
      <c r="C86" s="47">
        <v>1</v>
      </c>
      <c r="D86" s="48">
        <f t="shared" si="3"/>
        <v>3.5714285714285712E-2</v>
      </c>
      <c r="E86" s="47">
        <v>1</v>
      </c>
      <c r="F86" s="48">
        <f t="shared" si="4"/>
        <v>1.8181818181818181E-2</v>
      </c>
      <c r="G86" s="47">
        <v>2</v>
      </c>
      <c r="H86" s="46">
        <f t="shared" si="5"/>
        <v>2.4096385542168676E-2</v>
      </c>
    </row>
    <row r="87" spans="1:8" ht="28.8" x14ac:dyDescent="0.3">
      <c r="B87" s="22" t="s">
        <v>83</v>
      </c>
      <c r="C87" s="45"/>
      <c r="D87" s="44"/>
      <c r="E87" s="45"/>
      <c r="F87" s="44"/>
      <c r="G87" s="45"/>
      <c r="H87" s="44"/>
    </row>
    <row r="89" spans="1:8" x14ac:dyDescent="0.3">
      <c r="A89" s="12"/>
      <c r="B89" s="10" t="s">
        <v>37</v>
      </c>
    </row>
    <row r="90" spans="1:8" x14ac:dyDescent="0.3">
      <c r="B90" s="96" t="s">
        <v>0</v>
      </c>
      <c r="C90" s="95" t="s">
        <v>4</v>
      </c>
      <c r="D90" s="95"/>
      <c r="E90" s="95" t="s">
        <v>5</v>
      </c>
      <c r="F90" s="95"/>
      <c r="G90" s="95" t="s">
        <v>3</v>
      </c>
      <c r="H90" s="95"/>
    </row>
    <row r="91" spans="1:8" x14ac:dyDescent="0.3">
      <c r="B91" s="96"/>
      <c r="C91" s="35" t="s">
        <v>1</v>
      </c>
      <c r="D91" s="35" t="s">
        <v>2</v>
      </c>
      <c r="E91" s="35" t="s">
        <v>1</v>
      </c>
      <c r="F91" s="35" t="s">
        <v>2</v>
      </c>
      <c r="G91" s="35" t="s">
        <v>1</v>
      </c>
      <c r="H91" s="35" t="s">
        <v>2</v>
      </c>
    </row>
    <row r="92" spans="1:8" x14ac:dyDescent="0.3">
      <c r="B92" s="11" t="s">
        <v>67</v>
      </c>
      <c r="C92" s="43">
        <v>4</v>
      </c>
      <c r="D92" s="42">
        <f t="shared" ref="D92:D116" si="6">C92/67</f>
        <v>5.9701492537313432E-2</v>
      </c>
      <c r="E92" s="43">
        <v>14</v>
      </c>
      <c r="F92" s="42">
        <f t="shared" ref="F92:F116" si="7">E92/130</f>
        <v>0.1076923076923077</v>
      </c>
      <c r="G92" s="43">
        <v>18</v>
      </c>
      <c r="H92" s="42">
        <f t="shared" ref="H92:H116" si="8">G92/197</f>
        <v>9.1370558375634514E-2</v>
      </c>
    </row>
    <row r="93" spans="1:8" x14ac:dyDescent="0.3">
      <c r="B93" s="11" t="s">
        <v>68</v>
      </c>
      <c r="C93" s="43">
        <v>3</v>
      </c>
      <c r="D93" s="42">
        <f t="shared" si="6"/>
        <v>4.4776119402985072E-2</v>
      </c>
      <c r="E93" s="43">
        <v>5</v>
      </c>
      <c r="F93" s="42">
        <f t="shared" si="7"/>
        <v>3.8461538461538464E-2</v>
      </c>
      <c r="G93" s="43">
        <v>8</v>
      </c>
      <c r="H93" s="42">
        <f t="shared" si="8"/>
        <v>4.060913705583756E-2</v>
      </c>
    </row>
    <row r="94" spans="1:8" x14ac:dyDescent="0.3">
      <c r="B94" s="18" t="s">
        <v>71</v>
      </c>
      <c r="C94" s="43">
        <v>0</v>
      </c>
      <c r="D94" s="42">
        <f t="shared" si="6"/>
        <v>0</v>
      </c>
      <c r="E94" s="42">
        <v>0</v>
      </c>
      <c r="F94" s="42">
        <f t="shared" si="7"/>
        <v>0</v>
      </c>
      <c r="G94" s="43">
        <v>0</v>
      </c>
      <c r="H94" s="42">
        <f t="shared" si="8"/>
        <v>0</v>
      </c>
    </row>
    <row r="95" spans="1:8" x14ac:dyDescent="0.3">
      <c r="B95" s="18" t="s">
        <v>69</v>
      </c>
      <c r="C95" s="43">
        <v>2</v>
      </c>
      <c r="D95" s="42">
        <f t="shared" si="6"/>
        <v>2.9850746268656716E-2</v>
      </c>
      <c r="E95" s="43">
        <v>4</v>
      </c>
      <c r="F95" s="42">
        <f t="shared" si="7"/>
        <v>3.0769230769230771E-2</v>
      </c>
      <c r="G95" s="43">
        <v>6</v>
      </c>
      <c r="H95" s="42">
        <f t="shared" si="8"/>
        <v>3.0456852791878174E-2</v>
      </c>
    </row>
    <row r="96" spans="1:8" x14ac:dyDescent="0.3">
      <c r="B96" s="18" t="s">
        <v>70</v>
      </c>
      <c r="C96" s="43">
        <v>8</v>
      </c>
      <c r="D96" s="42">
        <f t="shared" si="6"/>
        <v>0.11940298507462686</v>
      </c>
      <c r="E96" s="43">
        <v>10</v>
      </c>
      <c r="F96" s="42">
        <f t="shared" si="7"/>
        <v>7.6923076923076927E-2</v>
      </c>
      <c r="G96" s="43">
        <v>18</v>
      </c>
      <c r="H96" s="42">
        <f t="shared" si="8"/>
        <v>9.1370558375634514E-2</v>
      </c>
    </row>
    <row r="97" spans="2:8" x14ac:dyDescent="0.3">
      <c r="B97" s="18" t="s">
        <v>74</v>
      </c>
      <c r="C97" s="43">
        <v>8</v>
      </c>
      <c r="D97" s="42">
        <f t="shared" si="6"/>
        <v>0.11940298507462686</v>
      </c>
      <c r="E97" s="43">
        <v>17</v>
      </c>
      <c r="F97" s="42">
        <f t="shared" si="7"/>
        <v>0.13076923076923078</v>
      </c>
      <c r="G97" s="43">
        <v>25</v>
      </c>
      <c r="H97" s="42">
        <f t="shared" si="8"/>
        <v>0.12690355329949238</v>
      </c>
    </row>
    <row r="98" spans="2:8" x14ac:dyDescent="0.3">
      <c r="B98" s="11" t="s">
        <v>72</v>
      </c>
      <c r="C98" s="43">
        <v>4</v>
      </c>
      <c r="D98" s="42">
        <f t="shared" si="6"/>
        <v>5.9701492537313432E-2</v>
      </c>
      <c r="E98" s="43">
        <v>4</v>
      </c>
      <c r="F98" s="42">
        <f t="shared" si="7"/>
        <v>3.0769230769230771E-2</v>
      </c>
      <c r="G98" s="43">
        <v>8</v>
      </c>
      <c r="H98" s="42">
        <f t="shared" si="8"/>
        <v>4.060913705583756E-2</v>
      </c>
    </row>
    <row r="99" spans="2:8" x14ac:dyDescent="0.3">
      <c r="B99" s="11" t="s">
        <v>73</v>
      </c>
      <c r="C99" s="43">
        <v>4</v>
      </c>
      <c r="D99" s="42">
        <f t="shared" si="6"/>
        <v>5.9701492537313432E-2</v>
      </c>
      <c r="E99" s="43">
        <v>0</v>
      </c>
      <c r="F99" s="42">
        <f t="shared" si="7"/>
        <v>0</v>
      </c>
      <c r="G99" s="43">
        <v>4</v>
      </c>
      <c r="H99" s="42">
        <f t="shared" si="8"/>
        <v>2.030456852791878E-2</v>
      </c>
    </row>
    <row r="100" spans="2:8" x14ac:dyDescent="0.3">
      <c r="B100" s="11" t="s">
        <v>57</v>
      </c>
      <c r="C100" s="43">
        <v>10</v>
      </c>
      <c r="D100" s="42">
        <f t="shared" si="6"/>
        <v>0.14925373134328357</v>
      </c>
      <c r="E100" s="43">
        <v>1</v>
      </c>
      <c r="F100" s="42">
        <f t="shared" si="7"/>
        <v>7.6923076923076927E-3</v>
      </c>
      <c r="G100" s="43">
        <v>11</v>
      </c>
      <c r="H100" s="42">
        <f t="shared" si="8"/>
        <v>5.5837563451776651E-2</v>
      </c>
    </row>
    <row r="101" spans="2:8" x14ac:dyDescent="0.3">
      <c r="B101" s="11" t="s">
        <v>43</v>
      </c>
      <c r="C101" s="43">
        <v>0</v>
      </c>
      <c r="D101" s="42">
        <f t="shared" si="6"/>
        <v>0</v>
      </c>
      <c r="E101" s="43">
        <v>0</v>
      </c>
      <c r="F101" s="42">
        <f t="shared" si="7"/>
        <v>0</v>
      </c>
      <c r="G101" s="43">
        <v>0</v>
      </c>
      <c r="H101" s="42">
        <f t="shared" si="8"/>
        <v>0</v>
      </c>
    </row>
    <row r="102" spans="2:8" ht="28.8" x14ac:dyDescent="0.3">
      <c r="B102" s="18" t="s">
        <v>58</v>
      </c>
      <c r="C102" s="43">
        <v>0</v>
      </c>
      <c r="D102" s="42">
        <f t="shared" si="6"/>
        <v>0</v>
      </c>
      <c r="E102" s="43">
        <v>0</v>
      </c>
      <c r="F102" s="42">
        <f t="shared" si="7"/>
        <v>0</v>
      </c>
      <c r="G102" s="43">
        <v>0</v>
      </c>
      <c r="H102" s="42">
        <f t="shared" si="8"/>
        <v>0</v>
      </c>
    </row>
    <row r="103" spans="2:8" x14ac:dyDescent="0.3">
      <c r="B103" s="11" t="s">
        <v>59</v>
      </c>
      <c r="C103" s="43">
        <v>0</v>
      </c>
      <c r="D103" s="42">
        <f t="shared" si="6"/>
        <v>0</v>
      </c>
      <c r="E103" s="43">
        <v>1</v>
      </c>
      <c r="F103" s="42">
        <f t="shared" si="7"/>
        <v>7.6923076923076927E-3</v>
      </c>
      <c r="G103" s="43">
        <v>1</v>
      </c>
      <c r="H103" s="42">
        <f t="shared" si="8"/>
        <v>5.076142131979695E-3</v>
      </c>
    </row>
    <row r="104" spans="2:8" x14ac:dyDescent="0.3">
      <c r="B104" s="11" t="s">
        <v>60</v>
      </c>
      <c r="C104" s="43">
        <v>0</v>
      </c>
      <c r="D104" s="42">
        <f t="shared" si="6"/>
        <v>0</v>
      </c>
      <c r="E104" s="42"/>
      <c r="F104" s="42">
        <f t="shared" si="7"/>
        <v>0</v>
      </c>
      <c r="G104" s="42"/>
      <c r="H104" s="42">
        <f t="shared" si="8"/>
        <v>0</v>
      </c>
    </row>
    <row r="105" spans="2:8" ht="28.8" x14ac:dyDescent="0.3">
      <c r="B105" s="18" t="s">
        <v>61</v>
      </c>
      <c r="C105" s="43">
        <v>1</v>
      </c>
      <c r="D105" s="42">
        <f t="shared" si="6"/>
        <v>1.4925373134328358E-2</v>
      </c>
      <c r="E105" s="43">
        <v>3</v>
      </c>
      <c r="F105" s="42">
        <f t="shared" si="7"/>
        <v>2.3076923076923078E-2</v>
      </c>
      <c r="G105" s="43">
        <v>4</v>
      </c>
      <c r="H105" s="42">
        <f t="shared" si="8"/>
        <v>2.030456852791878E-2</v>
      </c>
    </row>
    <row r="106" spans="2:8" x14ac:dyDescent="0.3">
      <c r="B106" s="18" t="s">
        <v>46</v>
      </c>
      <c r="C106" s="43">
        <v>9</v>
      </c>
      <c r="D106" s="42">
        <f t="shared" si="6"/>
        <v>0.13432835820895522</v>
      </c>
      <c r="E106" s="43">
        <v>36</v>
      </c>
      <c r="F106" s="42">
        <f t="shared" si="7"/>
        <v>0.27692307692307694</v>
      </c>
      <c r="G106" s="43">
        <v>45</v>
      </c>
      <c r="H106" s="42">
        <f t="shared" si="8"/>
        <v>0.22842639593908629</v>
      </c>
    </row>
    <row r="107" spans="2:8" ht="28.8" x14ac:dyDescent="0.3">
      <c r="B107" s="18" t="s">
        <v>52</v>
      </c>
      <c r="C107" s="43">
        <v>2</v>
      </c>
      <c r="D107" s="42">
        <f t="shared" si="6"/>
        <v>2.9850746268656716E-2</v>
      </c>
      <c r="E107" s="43">
        <v>1</v>
      </c>
      <c r="F107" s="42">
        <f t="shared" si="7"/>
        <v>7.6923076923076927E-3</v>
      </c>
      <c r="G107" s="43">
        <v>3</v>
      </c>
      <c r="H107" s="42">
        <f t="shared" si="8"/>
        <v>1.5228426395939087E-2</v>
      </c>
    </row>
    <row r="108" spans="2:8" x14ac:dyDescent="0.3">
      <c r="B108" s="18" t="s">
        <v>62</v>
      </c>
      <c r="C108" s="43">
        <v>8</v>
      </c>
      <c r="D108" s="42">
        <f t="shared" si="6"/>
        <v>0.11940298507462686</v>
      </c>
      <c r="E108" s="43">
        <v>29</v>
      </c>
      <c r="F108" s="42">
        <f t="shared" si="7"/>
        <v>0.22307692307692309</v>
      </c>
      <c r="G108" s="43">
        <v>37</v>
      </c>
      <c r="H108" s="42">
        <f t="shared" si="8"/>
        <v>0.18781725888324874</v>
      </c>
    </row>
    <row r="109" spans="2:8" ht="43.2" x14ac:dyDescent="0.3">
      <c r="B109" s="18" t="s">
        <v>63</v>
      </c>
      <c r="C109" s="43">
        <v>0</v>
      </c>
      <c r="D109" s="42">
        <f t="shared" si="6"/>
        <v>0</v>
      </c>
      <c r="E109" s="43">
        <v>0</v>
      </c>
      <c r="F109" s="42">
        <f t="shared" si="7"/>
        <v>0</v>
      </c>
      <c r="G109" s="43">
        <v>0</v>
      </c>
      <c r="H109" s="42">
        <f t="shared" si="8"/>
        <v>0</v>
      </c>
    </row>
    <row r="110" spans="2:8" ht="28.8" x14ac:dyDescent="0.3">
      <c r="B110" s="18" t="s">
        <v>64</v>
      </c>
      <c r="C110" s="43">
        <v>1</v>
      </c>
      <c r="D110" s="42">
        <f t="shared" si="6"/>
        <v>1.4925373134328358E-2</v>
      </c>
      <c r="E110" s="43">
        <v>5</v>
      </c>
      <c r="F110" s="42">
        <f t="shared" si="7"/>
        <v>3.8461538461538464E-2</v>
      </c>
      <c r="G110" s="43">
        <v>6</v>
      </c>
      <c r="H110" s="42">
        <f t="shared" si="8"/>
        <v>3.0456852791878174E-2</v>
      </c>
    </row>
    <row r="111" spans="2:8" x14ac:dyDescent="0.3">
      <c r="B111" s="18" t="s">
        <v>65</v>
      </c>
      <c r="C111" s="43"/>
      <c r="D111" s="42">
        <f t="shared" si="6"/>
        <v>0</v>
      </c>
      <c r="E111" s="43">
        <v>2</v>
      </c>
      <c r="F111" s="42">
        <f t="shared" si="7"/>
        <v>1.5384615384615385E-2</v>
      </c>
      <c r="G111" s="43">
        <v>2</v>
      </c>
      <c r="H111" s="42">
        <f t="shared" si="8"/>
        <v>1.015228426395939E-2</v>
      </c>
    </row>
    <row r="112" spans="2:8" x14ac:dyDescent="0.3">
      <c r="B112" s="18" t="s">
        <v>91</v>
      </c>
      <c r="C112" s="43">
        <v>9</v>
      </c>
      <c r="D112" s="42">
        <f t="shared" si="6"/>
        <v>0.13432835820895522</v>
      </c>
      <c r="E112" s="43">
        <v>16</v>
      </c>
      <c r="F112" s="42">
        <f t="shared" si="7"/>
        <v>0.12307692307692308</v>
      </c>
      <c r="G112" s="43">
        <v>25</v>
      </c>
      <c r="H112" s="42">
        <f t="shared" si="8"/>
        <v>0.12690355329949238</v>
      </c>
    </row>
    <row r="113" spans="1:8" x14ac:dyDescent="0.3">
      <c r="B113" s="11" t="s">
        <v>93</v>
      </c>
      <c r="C113" s="43">
        <v>5</v>
      </c>
      <c r="D113" s="42">
        <f t="shared" si="6"/>
        <v>7.4626865671641784E-2</v>
      </c>
      <c r="E113" s="43">
        <v>2</v>
      </c>
      <c r="F113" s="42">
        <f t="shared" si="7"/>
        <v>1.5384615384615385E-2</v>
      </c>
      <c r="G113" s="43">
        <v>7</v>
      </c>
      <c r="H113" s="42">
        <f t="shared" si="8"/>
        <v>3.553299492385787E-2</v>
      </c>
    </row>
    <row r="114" spans="1:8" x14ac:dyDescent="0.3">
      <c r="B114" s="18" t="s">
        <v>66</v>
      </c>
      <c r="C114" s="43">
        <v>0</v>
      </c>
      <c r="D114" s="42">
        <f t="shared" si="6"/>
        <v>0</v>
      </c>
      <c r="E114" s="43">
        <v>0</v>
      </c>
      <c r="F114" s="42">
        <f t="shared" si="7"/>
        <v>0</v>
      </c>
      <c r="G114" s="43">
        <v>0</v>
      </c>
      <c r="H114" s="42">
        <f t="shared" si="8"/>
        <v>0</v>
      </c>
    </row>
    <row r="115" spans="1:8" x14ac:dyDescent="0.3">
      <c r="B115" s="11" t="s">
        <v>18</v>
      </c>
      <c r="C115" s="43">
        <v>0</v>
      </c>
      <c r="D115" s="42">
        <f t="shared" si="6"/>
        <v>0</v>
      </c>
      <c r="E115" s="43">
        <v>0</v>
      </c>
      <c r="F115" s="42">
        <f t="shared" si="7"/>
        <v>0</v>
      </c>
      <c r="G115" s="43">
        <v>0</v>
      </c>
      <c r="H115" s="42">
        <f t="shared" si="8"/>
        <v>0</v>
      </c>
    </row>
    <row r="116" spans="1:8" x14ac:dyDescent="0.3">
      <c r="B116" s="18" t="s">
        <v>56</v>
      </c>
      <c r="C116" s="43">
        <v>6</v>
      </c>
      <c r="D116" s="42">
        <f t="shared" si="6"/>
        <v>8.9552238805970144E-2</v>
      </c>
      <c r="E116" s="43">
        <v>12</v>
      </c>
      <c r="F116" s="42">
        <f t="shared" si="7"/>
        <v>9.2307692307692313E-2</v>
      </c>
      <c r="G116" s="43">
        <v>18</v>
      </c>
      <c r="H116" s="42">
        <f t="shared" si="8"/>
        <v>9.1370558375634514E-2</v>
      </c>
    </row>
    <row r="117" spans="1:8" x14ac:dyDescent="0.3">
      <c r="B117" s="23" t="s">
        <v>84</v>
      </c>
      <c r="C117" s="41"/>
      <c r="D117" s="40"/>
      <c r="E117" s="41"/>
      <c r="F117" s="40"/>
      <c r="G117" s="41"/>
      <c r="H117" s="40"/>
    </row>
    <row r="119" spans="1:8" x14ac:dyDescent="0.3">
      <c r="A119" s="12"/>
      <c r="B119" s="10" t="s">
        <v>75</v>
      </c>
    </row>
    <row r="120" spans="1:8" x14ac:dyDescent="0.3">
      <c r="B120" s="96" t="s">
        <v>0</v>
      </c>
      <c r="C120" s="95" t="s">
        <v>4</v>
      </c>
      <c r="D120" s="95"/>
      <c r="E120" s="95" t="s">
        <v>5</v>
      </c>
      <c r="F120" s="95"/>
      <c r="G120" s="95" t="s">
        <v>3</v>
      </c>
      <c r="H120" s="95"/>
    </row>
    <row r="121" spans="1:8" x14ac:dyDescent="0.3">
      <c r="B121" s="96"/>
      <c r="C121" s="35" t="s">
        <v>1</v>
      </c>
      <c r="D121" s="35" t="s">
        <v>2</v>
      </c>
      <c r="E121" s="35" t="s">
        <v>1</v>
      </c>
      <c r="F121" s="35" t="s">
        <v>2</v>
      </c>
      <c r="G121" s="35" t="s">
        <v>1</v>
      </c>
      <c r="H121" s="35" t="s">
        <v>2</v>
      </c>
    </row>
    <row r="122" spans="1:8" x14ac:dyDescent="0.3">
      <c r="B122" s="4" t="s">
        <v>76</v>
      </c>
      <c r="C122" s="19">
        <v>6</v>
      </c>
      <c r="D122" s="39">
        <f t="shared" ref="D122:D128" si="9">C122/C$128</f>
        <v>0.15789473684210525</v>
      </c>
      <c r="E122" s="19">
        <v>11</v>
      </c>
      <c r="F122" s="39">
        <f t="shared" ref="F122:F128" si="10">E122/E$128</f>
        <v>0.16923076923076924</v>
      </c>
      <c r="G122" s="19">
        <v>17</v>
      </c>
      <c r="H122" s="15">
        <f t="shared" ref="H122:H128" si="11">G122/G$128</f>
        <v>0.1650485436893204</v>
      </c>
    </row>
    <row r="123" spans="1:8" x14ac:dyDescent="0.3">
      <c r="B123" s="4" t="s">
        <v>77</v>
      </c>
      <c r="C123" s="19">
        <v>31</v>
      </c>
      <c r="D123" s="39">
        <f t="shared" si="9"/>
        <v>0.81578947368421051</v>
      </c>
      <c r="E123" s="19">
        <v>47</v>
      </c>
      <c r="F123" s="39">
        <f t="shared" si="10"/>
        <v>0.72307692307692306</v>
      </c>
      <c r="G123" s="19">
        <v>78</v>
      </c>
      <c r="H123" s="15">
        <f t="shared" si="11"/>
        <v>0.75728155339805825</v>
      </c>
    </row>
    <row r="124" spans="1:8" x14ac:dyDescent="0.3">
      <c r="B124" s="4" t="s">
        <v>100</v>
      </c>
      <c r="C124" s="6">
        <v>0</v>
      </c>
      <c r="D124" s="39">
        <f t="shared" si="9"/>
        <v>0</v>
      </c>
      <c r="E124" s="6">
        <v>0</v>
      </c>
      <c r="F124" s="39">
        <f t="shared" si="10"/>
        <v>0</v>
      </c>
      <c r="G124" s="6">
        <v>0</v>
      </c>
      <c r="H124" s="15">
        <f t="shared" si="11"/>
        <v>0</v>
      </c>
    </row>
    <row r="125" spans="1:8" x14ac:dyDescent="0.3">
      <c r="B125" s="11" t="s">
        <v>18</v>
      </c>
      <c r="C125" s="16">
        <v>0</v>
      </c>
      <c r="D125" s="39">
        <f t="shared" si="9"/>
        <v>0</v>
      </c>
      <c r="E125" s="6">
        <v>0</v>
      </c>
      <c r="F125" s="39">
        <f t="shared" si="10"/>
        <v>0</v>
      </c>
      <c r="G125" s="6">
        <v>0</v>
      </c>
      <c r="H125" s="15">
        <f t="shared" si="11"/>
        <v>0</v>
      </c>
    </row>
    <row r="126" spans="1:8" x14ac:dyDescent="0.3">
      <c r="B126" s="18" t="s">
        <v>66</v>
      </c>
      <c r="C126" s="16">
        <v>0</v>
      </c>
      <c r="D126" s="39">
        <f t="shared" si="9"/>
        <v>0</v>
      </c>
      <c r="E126" s="6">
        <v>0</v>
      </c>
      <c r="F126" s="39">
        <f t="shared" si="10"/>
        <v>0</v>
      </c>
      <c r="G126" s="6">
        <v>0</v>
      </c>
      <c r="H126" s="15">
        <f t="shared" si="11"/>
        <v>0</v>
      </c>
    </row>
    <row r="127" spans="1:8" x14ac:dyDescent="0.3">
      <c r="B127" s="18" t="s">
        <v>56</v>
      </c>
      <c r="C127" s="16">
        <v>1</v>
      </c>
      <c r="D127" s="39">
        <f t="shared" si="9"/>
        <v>2.6315789473684209E-2</v>
      </c>
      <c r="E127" s="16">
        <v>7</v>
      </c>
      <c r="F127" s="39">
        <f t="shared" si="10"/>
        <v>0.1076923076923077</v>
      </c>
      <c r="G127" s="16">
        <v>8</v>
      </c>
      <c r="H127" s="15">
        <f t="shared" si="11"/>
        <v>7.7669902912621352E-2</v>
      </c>
    </row>
    <row r="128" spans="1:8" x14ac:dyDescent="0.3">
      <c r="B128" s="3" t="s">
        <v>3</v>
      </c>
      <c r="C128" s="5">
        <f>SUM(C122:C127)</f>
        <v>38</v>
      </c>
      <c r="D128" s="38">
        <f t="shared" si="9"/>
        <v>1</v>
      </c>
      <c r="E128" s="5">
        <f>SUM(E122:E127)</f>
        <v>65</v>
      </c>
      <c r="F128" s="38">
        <f t="shared" si="10"/>
        <v>1</v>
      </c>
      <c r="G128" s="5">
        <f>SUM(G122:G127)</f>
        <v>103</v>
      </c>
      <c r="H128" s="37">
        <f t="shared" si="11"/>
        <v>1</v>
      </c>
    </row>
    <row r="129" spans="1:8" ht="28.8" x14ac:dyDescent="0.3">
      <c r="B129" s="24" t="s">
        <v>85</v>
      </c>
    </row>
    <row r="131" spans="1:8" x14ac:dyDescent="0.3">
      <c r="A131" s="12"/>
      <c r="B131" s="10" t="s">
        <v>78</v>
      </c>
    </row>
    <row r="132" spans="1:8" x14ac:dyDescent="0.3">
      <c r="B132" s="96" t="s">
        <v>0</v>
      </c>
      <c r="C132" s="95" t="s">
        <v>4</v>
      </c>
      <c r="D132" s="95"/>
      <c r="E132" s="95" t="s">
        <v>5</v>
      </c>
      <c r="F132" s="95"/>
      <c r="G132" s="95" t="s">
        <v>3</v>
      </c>
      <c r="H132" s="95"/>
    </row>
    <row r="133" spans="1:8" x14ac:dyDescent="0.3">
      <c r="B133" s="96"/>
      <c r="C133" s="35" t="s">
        <v>1</v>
      </c>
      <c r="D133" s="35" t="s">
        <v>2</v>
      </c>
      <c r="E133" s="35" t="s">
        <v>1</v>
      </c>
      <c r="F133" s="35" t="s">
        <v>2</v>
      </c>
      <c r="G133" s="35" t="s">
        <v>1</v>
      </c>
      <c r="H133" s="35" t="s">
        <v>2</v>
      </c>
    </row>
    <row r="134" spans="1:8" x14ac:dyDescent="0.3">
      <c r="B134" s="4" t="s">
        <v>79</v>
      </c>
      <c r="C134" s="6">
        <v>9</v>
      </c>
      <c r="D134" s="15">
        <f t="shared" ref="D134:D142" si="12">C134/C$142</f>
        <v>0.23684210526315788</v>
      </c>
      <c r="E134" s="6">
        <v>17</v>
      </c>
      <c r="F134" s="15">
        <f t="shared" ref="F134:F142" si="13">E134/E$142</f>
        <v>0.26153846153846155</v>
      </c>
      <c r="G134" s="6">
        <v>26</v>
      </c>
      <c r="H134" s="15">
        <f t="shared" ref="H134:H142" si="14">G134/G$142</f>
        <v>0.25242718446601942</v>
      </c>
    </row>
    <row r="135" spans="1:8" x14ac:dyDescent="0.3">
      <c r="B135" s="4" t="s">
        <v>99</v>
      </c>
      <c r="C135" s="6">
        <v>22</v>
      </c>
      <c r="D135" s="15">
        <f t="shared" si="12"/>
        <v>0.57894736842105265</v>
      </c>
      <c r="E135" s="6">
        <v>30</v>
      </c>
      <c r="F135" s="15">
        <f t="shared" si="13"/>
        <v>0.46153846153846156</v>
      </c>
      <c r="G135" s="6">
        <v>52</v>
      </c>
      <c r="H135" s="15">
        <f t="shared" si="14"/>
        <v>0.50485436893203883</v>
      </c>
    </row>
    <row r="136" spans="1:8" x14ac:dyDescent="0.3">
      <c r="B136" s="4" t="s">
        <v>81</v>
      </c>
      <c r="C136" s="6">
        <v>1</v>
      </c>
      <c r="D136" s="15">
        <f t="shared" si="12"/>
        <v>2.6315789473684209E-2</v>
      </c>
      <c r="E136" s="6">
        <v>3</v>
      </c>
      <c r="F136" s="15">
        <f t="shared" si="13"/>
        <v>4.6153846153846156E-2</v>
      </c>
      <c r="G136" s="6">
        <v>4</v>
      </c>
      <c r="H136" s="15">
        <f t="shared" si="14"/>
        <v>3.8834951456310676E-2</v>
      </c>
    </row>
    <row r="137" spans="1:8" x14ac:dyDescent="0.3">
      <c r="B137" s="4" t="s">
        <v>92</v>
      </c>
      <c r="C137" s="6">
        <v>3</v>
      </c>
      <c r="D137" s="15">
        <f t="shared" si="12"/>
        <v>7.8947368421052627E-2</v>
      </c>
      <c r="E137" s="6">
        <v>1</v>
      </c>
      <c r="F137" s="15">
        <f t="shared" si="13"/>
        <v>1.5384615384615385E-2</v>
      </c>
      <c r="G137" s="6">
        <v>4</v>
      </c>
      <c r="H137" s="15">
        <f t="shared" si="14"/>
        <v>3.8834951456310676E-2</v>
      </c>
    </row>
    <row r="138" spans="1:8" x14ac:dyDescent="0.3">
      <c r="B138" s="4" t="s">
        <v>82</v>
      </c>
      <c r="C138" s="16">
        <v>0</v>
      </c>
      <c r="D138" s="15">
        <f t="shared" si="12"/>
        <v>0</v>
      </c>
      <c r="E138" s="6">
        <v>11</v>
      </c>
      <c r="F138" s="15">
        <f t="shared" si="13"/>
        <v>0.16923076923076924</v>
      </c>
      <c r="G138" s="6">
        <v>11</v>
      </c>
      <c r="H138" s="15">
        <f t="shared" si="14"/>
        <v>0.10679611650485436</v>
      </c>
    </row>
    <row r="139" spans="1:8" x14ac:dyDescent="0.3">
      <c r="B139" s="4" t="s">
        <v>14</v>
      </c>
      <c r="C139" s="16">
        <v>0</v>
      </c>
      <c r="D139" s="15">
        <f t="shared" si="12"/>
        <v>0</v>
      </c>
      <c r="E139" s="6">
        <v>1</v>
      </c>
      <c r="F139" s="15">
        <f t="shared" si="13"/>
        <v>1.5384615384615385E-2</v>
      </c>
      <c r="G139" s="6">
        <v>1</v>
      </c>
      <c r="H139" s="15">
        <f t="shared" si="14"/>
        <v>9.7087378640776691E-3</v>
      </c>
    </row>
    <row r="140" spans="1:8" x14ac:dyDescent="0.3">
      <c r="B140" s="11" t="s">
        <v>18</v>
      </c>
      <c r="C140" s="16">
        <v>0</v>
      </c>
      <c r="D140" s="15">
        <f t="shared" si="12"/>
        <v>0</v>
      </c>
      <c r="E140" s="16">
        <v>0</v>
      </c>
      <c r="F140" s="15">
        <f t="shared" si="13"/>
        <v>0</v>
      </c>
      <c r="G140" s="16">
        <v>0</v>
      </c>
      <c r="H140" s="15">
        <f t="shared" si="14"/>
        <v>0</v>
      </c>
    </row>
    <row r="141" spans="1:8" x14ac:dyDescent="0.3">
      <c r="B141" s="11" t="s">
        <v>56</v>
      </c>
      <c r="C141" s="31">
        <v>3</v>
      </c>
      <c r="D141" s="15">
        <f t="shared" si="12"/>
        <v>7.8947368421052627E-2</v>
      </c>
      <c r="E141" s="31">
        <v>2</v>
      </c>
      <c r="F141" s="15">
        <f t="shared" si="13"/>
        <v>3.0769230769230771E-2</v>
      </c>
      <c r="G141" s="31">
        <v>5</v>
      </c>
      <c r="H141" s="15">
        <f t="shared" si="14"/>
        <v>4.8543689320388349E-2</v>
      </c>
    </row>
    <row r="142" spans="1:8" x14ac:dyDescent="0.3">
      <c r="B142" s="36" t="s">
        <v>3</v>
      </c>
      <c r="C142" s="5">
        <f>SUM(C134:C141)</f>
        <v>38</v>
      </c>
      <c r="D142" s="34">
        <f t="shared" si="12"/>
        <v>1</v>
      </c>
      <c r="E142" s="5">
        <f>SUM(E134:E141)</f>
        <v>65</v>
      </c>
      <c r="F142" s="34">
        <f t="shared" si="13"/>
        <v>1</v>
      </c>
      <c r="G142" s="5">
        <f>SUM(G134:G141)</f>
        <v>103</v>
      </c>
      <c r="H142" s="34">
        <f t="shared" si="14"/>
        <v>1</v>
      </c>
    </row>
    <row r="143" spans="1:8" ht="28.8" x14ac:dyDescent="0.3">
      <c r="B143" s="24" t="s">
        <v>85</v>
      </c>
    </row>
  </sheetData>
  <mergeCells count="40">
    <mergeCell ref="G57:H57"/>
    <mergeCell ref="E120:F120"/>
    <mergeCell ref="G120:H120"/>
    <mergeCell ref="G41:H41"/>
    <mergeCell ref="B49:B50"/>
    <mergeCell ref="C49:D49"/>
    <mergeCell ref="E49:F49"/>
    <mergeCell ref="G49:H49"/>
    <mergeCell ref="B41:B42"/>
    <mergeCell ref="C41:D41"/>
    <mergeCell ref="E41:F41"/>
    <mergeCell ref="B57:B58"/>
    <mergeCell ref="C57:D57"/>
    <mergeCell ref="E57:F57"/>
    <mergeCell ref="G132:H132"/>
    <mergeCell ref="B66:B67"/>
    <mergeCell ref="C66:D66"/>
    <mergeCell ref="G66:H66"/>
    <mergeCell ref="B90:B91"/>
    <mergeCell ref="C90:D90"/>
    <mergeCell ref="E90:F90"/>
    <mergeCell ref="G90:H90"/>
    <mergeCell ref="B120:B121"/>
    <mergeCell ref="C120:D120"/>
    <mergeCell ref="E66:F66"/>
    <mergeCell ref="B132:B133"/>
    <mergeCell ref="C132:D132"/>
    <mergeCell ref="E132:F132"/>
    <mergeCell ref="G33:H33"/>
    <mergeCell ref="B4:B5"/>
    <mergeCell ref="C4:D4"/>
    <mergeCell ref="E4:F4"/>
    <mergeCell ref="G4:H4"/>
    <mergeCell ref="B12:B13"/>
    <mergeCell ref="C12:D12"/>
    <mergeCell ref="E12:F12"/>
    <mergeCell ref="G12:H12"/>
    <mergeCell ref="B33:B34"/>
    <mergeCell ref="C33:D33"/>
    <mergeCell ref="E33:F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1"/>
  <sheetViews>
    <sheetView workbookViewId="0">
      <selection activeCell="B22" sqref="B22"/>
    </sheetView>
  </sheetViews>
  <sheetFormatPr defaultRowHeight="14.4" x14ac:dyDescent="0.3"/>
  <cols>
    <col min="2" max="2" width="75.44140625" customWidth="1"/>
  </cols>
  <sheetData>
    <row r="1" spans="1:10" x14ac:dyDescent="0.3">
      <c r="B1" s="10" t="s">
        <v>104</v>
      </c>
    </row>
    <row r="2" spans="1:10" x14ac:dyDescent="0.3">
      <c r="B2" s="10"/>
    </row>
    <row r="3" spans="1:10" x14ac:dyDescent="0.3">
      <c r="A3" s="12"/>
      <c r="B3" s="10" t="s">
        <v>54</v>
      </c>
    </row>
    <row r="4" spans="1:10" x14ac:dyDescent="0.3">
      <c r="B4" s="96" t="s">
        <v>0</v>
      </c>
      <c r="C4" s="95" t="s">
        <v>6</v>
      </c>
      <c r="D4" s="95"/>
      <c r="E4" s="95" t="s">
        <v>7</v>
      </c>
      <c r="F4" s="95"/>
      <c r="G4" s="95" t="s">
        <v>8</v>
      </c>
      <c r="H4" s="95"/>
      <c r="I4" s="95" t="s">
        <v>3</v>
      </c>
      <c r="J4" s="95"/>
    </row>
    <row r="5" spans="1:10" x14ac:dyDescent="0.3">
      <c r="B5" s="96"/>
      <c r="C5" s="35" t="s">
        <v>1</v>
      </c>
      <c r="D5" s="35" t="s">
        <v>2</v>
      </c>
      <c r="E5" s="35" t="s">
        <v>1</v>
      </c>
      <c r="F5" s="35" t="s">
        <v>2</v>
      </c>
      <c r="G5" s="35" t="s">
        <v>1</v>
      </c>
      <c r="H5" s="35" t="s">
        <v>2</v>
      </c>
      <c r="I5" s="35" t="s">
        <v>1</v>
      </c>
      <c r="J5" s="35" t="s">
        <v>2</v>
      </c>
    </row>
    <row r="6" spans="1:10" x14ac:dyDescent="0.3">
      <c r="B6" s="4" t="s">
        <v>4</v>
      </c>
      <c r="C6" s="19">
        <v>76</v>
      </c>
      <c r="D6" s="39">
        <f>C6/C$8</f>
        <v>0.31932773109243695</v>
      </c>
      <c r="E6" s="19">
        <v>25</v>
      </c>
      <c r="F6" s="39">
        <f>E6/E$8</f>
        <v>0.43103448275862066</v>
      </c>
      <c r="G6" s="19">
        <v>4</v>
      </c>
      <c r="H6" s="39">
        <f>G6/G$8</f>
        <v>1</v>
      </c>
      <c r="I6" s="19">
        <v>105</v>
      </c>
      <c r="J6" s="39">
        <f>I6/I$8</f>
        <v>0.35</v>
      </c>
    </row>
    <row r="7" spans="1:10" x14ac:dyDescent="0.3">
      <c r="B7" s="4" t="s">
        <v>5</v>
      </c>
      <c r="C7" s="19">
        <v>162</v>
      </c>
      <c r="D7" s="39">
        <f>C7/C$8</f>
        <v>0.68067226890756305</v>
      </c>
      <c r="E7" s="19">
        <v>33</v>
      </c>
      <c r="F7" s="39">
        <f>E7/E$8</f>
        <v>0.56896551724137934</v>
      </c>
      <c r="G7" s="19">
        <v>0</v>
      </c>
      <c r="H7" s="39">
        <f>G7/G$8</f>
        <v>0</v>
      </c>
      <c r="I7" s="19">
        <v>195</v>
      </c>
      <c r="J7" s="39">
        <f>I7/I$8</f>
        <v>0.65</v>
      </c>
    </row>
    <row r="8" spans="1:10" x14ac:dyDescent="0.3">
      <c r="B8" s="3" t="s">
        <v>3</v>
      </c>
      <c r="C8" s="60">
        <v>238</v>
      </c>
      <c r="D8" s="61">
        <f>C8/C$8</f>
        <v>1</v>
      </c>
      <c r="E8" s="60">
        <v>58</v>
      </c>
      <c r="F8" s="61">
        <f>E8/E$8</f>
        <v>1</v>
      </c>
      <c r="G8" s="60">
        <v>4</v>
      </c>
      <c r="H8" s="61">
        <f>G8/G$8</f>
        <v>1</v>
      </c>
      <c r="I8" s="60">
        <v>300</v>
      </c>
      <c r="J8" s="61">
        <f>I8/I$8</f>
        <v>1</v>
      </c>
    </row>
    <row r="10" spans="1:10" x14ac:dyDescent="0.3">
      <c r="A10" s="12"/>
      <c r="B10" s="10" t="s">
        <v>19</v>
      </c>
    </row>
    <row r="11" spans="1:10" x14ac:dyDescent="0.3">
      <c r="A11" s="12"/>
      <c r="B11" s="96" t="s">
        <v>0</v>
      </c>
      <c r="C11" s="95" t="s">
        <v>6</v>
      </c>
      <c r="D11" s="95"/>
      <c r="E11" s="95" t="s">
        <v>7</v>
      </c>
      <c r="F11" s="95"/>
      <c r="G11" s="95" t="s">
        <v>8</v>
      </c>
      <c r="H11" s="95"/>
      <c r="I11" s="95" t="s">
        <v>3</v>
      </c>
      <c r="J11" s="95"/>
    </row>
    <row r="12" spans="1:10" x14ac:dyDescent="0.3">
      <c r="A12" s="12"/>
      <c r="B12" s="96"/>
      <c r="C12" s="35" t="s">
        <v>1</v>
      </c>
      <c r="D12" s="35" t="s">
        <v>2</v>
      </c>
      <c r="E12" s="35" t="s">
        <v>1</v>
      </c>
      <c r="F12" s="35" t="s">
        <v>2</v>
      </c>
      <c r="G12" s="35" t="s">
        <v>1</v>
      </c>
      <c r="H12" s="35" t="s">
        <v>2</v>
      </c>
      <c r="I12" s="35" t="s">
        <v>1</v>
      </c>
      <c r="J12" s="35" t="s">
        <v>2</v>
      </c>
    </row>
    <row r="13" spans="1:10" x14ac:dyDescent="0.3">
      <c r="A13" s="12"/>
      <c r="B13" s="4" t="s">
        <v>20</v>
      </c>
      <c r="C13" s="19">
        <v>60</v>
      </c>
      <c r="D13" s="39">
        <f t="shared" ref="D13:D26" si="0">C13/C$29</f>
        <v>0.25210084033613445</v>
      </c>
      <c r="E13" s="19">
        <v>24</v>
      </c>
      <c r="F13" s="39">
        <f t="shared" ref="F13:F29" si="1">E13/E$29</f>
        <v>0.41379310344827586</v>
      </c>
      <c r="G13" s="19">
        <v>3</v>
      </c>
      <c r="H13" s="39">
        <f t="shared" ref="H13:H29" si="2">G13/G$29</f>
        <v>0.75</v>
      </c>
      <c r="I13" s="19">
        <v>87</v>
      </c>
      <c r="J13" s="15">
        <f t="shared" ref="J13:J26" si="3">I13/I$29</f>
        <v>0.28999999999999998</v>
      </c>
    </row>
    <row r="14" spans="1:10" x14ac:dyDescent="0.3">
      <c r="A14" s="12"/>
      <c r="B14" s="4" t="s">
        <v>21</v>
      </c>
      <c r="C14" s="19">
        <v>34</v>
      </c>
      <c r="D14" s="39">
        <f t="shared" si="0"/>
        <v>0.14285714285714285</v>
      </c>
      <c r="E14" s="19">
        <v>0</v>
      </c>
      <c r="F14" s="39">
        <f t="shared" si="1"/>
        <v>0</v>
      </c>
      <c r="G14" s="19">
        <v>1</v>
      </c>
      <c r="H14" s="39">
        <f t="shared" si="2"/>
        <v>0.25</v>
      </c>
      <c r="I14" s="19">
        <v>35</v>
      </c>
      <c r="J14" s="15">
        <f t="shared" si="3"/>
        <v>0.11666666666666667</v>
      </c>
    </row>
    <row r="15" spans="1:10" x14ac:dyDescent="0.3">
      <c r="A15" s="12"/>
      <c r="B15" s="4" t="s">
        <v>32</v>
      </c>
      <c r="C15" s="19">
        <v>21</v>
      </c>
      <c r="D15" s="39">
        <f t="shared" si="0"/>
        <v>8.8235294117647065E-2</v>
      </c>
      <c r="E15" s="19">
        <v>0</v>
      </c>
      <c r="F15" s="39">
        <f t="shared" si="1"/>
        <v>0</v>
      </c>
      <c r="G15" s="19">
        <v>0</v>
      </c>
      <c r="H15" s="39">
        <f t="shared" si="2"/>
        <v>0</v>
      </c>
      <c r="I15" s="19">
        <v>21</v>
      </c>
      <c r="J15" s="15">
        <f t="shared" si="3"/>
        <v>7.0000000000000007E-2</v>
      </c>
    </row>
    <row r="16" spans="1:10" x14ac:dyDescent="0.3">
      <c r="A16" s="12"/>
      <c r="B16" s="4" t="s">
        <v>25</v>
      </c>
      <c r="C16" s="19">
        <v>3</v>
      </c>
      <c r="D16" s="39">
        <f t="shared" si="0"/>
        <v>1.2605042016806723E-2</v>
      </c>
      <c r="E16" s="19">
        <v>0</v>
      </c>
      <c r="F16" s="39">
        <f t="shared" si="1"/>
        <v>0</v>
      </c>
      <c r="G16" s="19">
        <v>0</v>
      </c>
      <c r="H16" s="39">
        <f t="shared" si="2"/>
        <v>0</v>
      </c>
      <c r="I16" s="19">
        <v>3</v>
      </c>
      <c r="J16" s="15">
        <f t="shared" si="3"/>
        <v>0.01</v>
      </c>
    </row>
    <row r="17" spans="1:11" x14ac:dyDescent="0.3">
      <c r="A17" s="12"/>
      <c r="B17" s="4" t="s">
        <v>26</v>
      </c>
      <c r="C17" s="19">
        <v>1</v>
      </c>
      <c r="D17" s="39">
        <f t="shared" si="0"/>
        <v>4.2016806722689074E-3</v>
      </c>
      <c r="E17" s="19">
        <v>1</v>
      </c>
      <c r="F17" s="39">
        <f t="shared" si="1"/>
        <v>1.7241379310344827E-2</v>
      </c>
      <c r="G17" s="19">
        <v>0</v>
      </c>
      <c r="H17" s="39">
        <f t="shared" si="2"/>
        <v>0</v>
      </c>
      <c r="I17" s="19">
        <v>2</v>
      </c>
      <c r="J17" s="15">
        <f t="shared" si="3"/>
        <v>6.6666666666666671E-3</v>
      </c>
    </row>
    <row r="18" spans="1:11" x14ac:dyDescent="0.3">
      <c r="A18" s="12"/>
      <c r="B18" s="4" t="s">
        <v>30</v>
      </c>
      <c r="C18" s="19">
        <v>14</v>
      </c>
      <c r="D18" s="39">
        <f t="shared" si="0"/>
        <v>5.8823529411764705E-2</v>
      </c>
      <c r="E18" s="19">
        <v>5</v>
      </c>
      <c r="F18" s="39">
        <f t="shared" si="1"/>
        <v>8.6206896551724144E-2</v>
      </c>
      <c r="G18" s="19">
        <v>0</v>
      </c>
      <c r="H18" s="39">
        <f t="shared" si="2"/>
        <v>0</v>
      </c>
      <c r="I18" s="19">
        <v>19</v>
      </c>
      <c r="J18" s="15">
        <f t="shared" si="3"/>
        <v>6.3333333333333339E-2</v>
      </c>
    </row>
    <row r="19" spans="1:11" x14ac:dyDescent="0.3">
      <c r="A19" s="12"/>
      <c r="B19" s="4" t="s">
        <v>28</v>
      </c>
      <c r="C19" s="19">
        <v>4</v>
      </c>
      <c r="D19" s="39">
        <f t="shared" si="0"/>
        <v>1.680672268907563E-2</v>
      </c>
      <c r="E19" s="19">
        <v>2</v>
      </c>
      <c r="F19" s="39">
        <f t="shared" si="1"/>
        <v>3.4482758620689655E-2</v>
      </c>
      <c r="G19" s="19">
        <v>0</v>
      </c>
      <c r="H19" s="39">
        <f t="shared" si="2"/>
        <v>0</v>
      </c>
      <c r="I19" s="19">
        <v>6</v>
      </c>
      <c r="J19" s="15">
        <f t="shared" si="3"/>
        <v>0.02</v>
      </c>
    </row>
    <row r="20" spans="1:11" x14ac:dyDescent="0.3">
      <c r="A20" s="12"/>
      <c r="B20" s="4" t="s">
        <v>24</v>
      </c>
      <c r="C20" s="19">
        <v>7</v>
      </c>
      <c r="D20" s="39">
        <f t="shared" si="0"/>
        <v>2.9411764705882353E-2</v>
      </c>
      <c r="E20" s="19">
        <v>0</v>
      </c>
      <c r="F20" s="39">
        <f t="shared" si="1"/>
        <v>0</v>
      </c>
      <c r="G20" s="19">
        <v>0</v>
      </c>
      <c r="H20" s="39">
        <f t="shared" si="2"/>
        <v>0</v>
      </c>
      <c r="I20" s="19">
        <v>7</v>
      </c>
      <c r="J20" s="15">
        <f t="shared" si="3"/>
        <v>2.3333333333333334E-2</v>
      </c>
    </row>
    <row r="21" spans="1:11" x14ac:dyDescent="0.3">
      <c r="A21" s="12"/>
      <c r="B21" s="4" t="s">
        <v>22</v>
      </c>
      <c r="C21" s="19">
        <v>8</v>
      </c>
      <c r="D21" s="39">
        <f t="shared" si="0"/>
        <v>3.3613445378151259E-2</v>
      </c>
      <c r="E21" s="19">
        <v>3</v>
      </c>
      <c r="F21" s="39">
        <f t="shared" si="1"/>
        <v>5.1724137931034482E-2</v>
      </c>
      <c r="G21" s="19">
        <v>0</v>
      </c>
      <c r="H21" s="39">
        <f t="shared" si="2"/>
        <v>0</v>
      </c>
      <c r="I21" s="19">
        <v>11</v>
      </c>
      <c r="J21" s="15">
        <f t="shared" si="3"/>
        <v>3.6666666666666667E-2</v>
      </c>
    </row>
    <row r="22" spans="1:11" x14ac:dyDescent="0.3">
      <c r="A22" s="12"/>
      <c r="B22" s="4" t="s">
        <v>33</v>
      </c>
      <c r="C22" s="19">
        <v>8</v>
      </c>
      <c r="D22" s="39">
        <f t="shared" si="0"/>
        <v>3.3613445378151259E-2</v>
      </c>
      <c r="E22" s="19">
        <v>2</v>
      </c>
      <c r="F22" s="39">
        <f t="shared" si="1"/>
        <v>3.4482758620689655E-2</v>
      </c>
      <c r="G22" s="19">
        <v>0</v>
      </c>
      <c r="H22" s="39">
        <f t="shared" si="2"/>
        <v>0</v>
      </c>
      <c r="I22" s="19">
        <v>10</v>
      </c>
      <c r="J22" s="15">
        <f t="shared" si="3"/>
        <v>3.3333333333333333E-2</v>
      </c>
    </row>
    <row r="23" spans="1:11" x14ac:dyDescent="0.3">
      <c r="A23" s="12"/>
      <c r="B23" s="4" t="s">
        <v>34</v>
      </c>
      <c r="C23" s="19">
        <v>0</v>
      </c>
      <c r="D23" s="39">
        <f t="shared" si="0"/>
        <v>0</v>
      </c>
      <c r="E23" s="19">
        <v>0</v>
      </c>
      <c r="F23" s="39">
        <f t="shared" si="1"/>
        <v>0</v>
      </c>
      <c r="G23" s="19">
        <v>0</v>
      </c>
      <c r="H23" s="39">
        <f t="shared" si="2"/>
        <v>0</v>
      </c>
      <c r="I23" s="11">
        <v>0</v>
      </c>
      <c r="J23" s="15">
        <f t="shared" si="3"/>
        <v>0</v>
      </c>
    </row>
    <row r="24" spans="1:11" x14ac:dyDescent="0.3">
      <c r="A24" s="12"/>
      <c r="B24" s="4" t="s">
        <v>23</v>
      </c>
      <c r="C24" s="19">
        <v>17</v>
      </c>
      <c r="D24" s="39">
        <f t="shared" si="0"/>
        <v>7.1428571428571425E-2</v>
      </c>
      <c r="E24" s="19">
        <v>1</v>
      </c>
      <c r="F24" s="39">
        <f t="shared" si="1"/>
        <v>1.7241379310344827E-2</v>
      </c>
      <c r="G24" s="19">
        <v>0</v>
      </c>
      <c r="H24" s="39">
        <f t="shared" si="2"/>
        <v>0</v>
      </c>
      <c r="I24" s="19">
        <v>18</v>
      </c>
      <c r="J24" s="15">
        <f t="shared" si="3"/>
        <v>0.06</v>
      </c>
    </row>
    <row r="25" spans="1:11" x14ac:dyDescent="0.3">
      <c r="A25" s="12"/>
      <c r="B25" s="4" t="s">
        <v>27</v>
      </c>
      <c r="C25" s="19">
        <v>38</v>
      </c>
      <c r="D25" s="39">
        <f t="shared" si="0"/>
        <v>0.15966386554621848</v>
      </c>
      <c r="E25" s="19">
        <v>5</v>
      </c>
      <c r="F25" s="39">
        <f t="shared" si="1"/>
        <v>8.6206896551724144E-2</v>
      </c>
      <c r="G25" s="19">
        <v>0</v>
      </c>
      <c r="H25" s="39">
        <f t="shared" si="2"/>
        <v>0</v>
      </c>
      <c r="I25" s="19">
        <v>43</v>
      </c>
      <c r="J25" s="15">
        <f t="shared" si="3"/>
        <v>0.14333333333333334</v>
      </c>
    </row>
    <row r="26" spans="1:11" x14ac:dyDescent="0.3">
      <c r="A26" s="12"/>
      <c r="B26" s="4" t="s">
        <v>29</v>
      </c>
      <c r="C26" s="19">
        <v>0</v>
      </c>
      <c r="D26" s="39">
        <f t="shared" si="0"/>
        <v>0</v>
      </c>
      <c r="E26" s="19">
        <v>2</v>
      </c>
      <c r="F26" s="39">
        <f t="shared" si="1"/>
        <v>3.4482758620689655E-2</v>
      </c>
      <c r="G26" s="19">
        <v>0</v>
      </c>
      <c r="H26" s="39">
        <f t="shared" si="2"/>
        <v>0</v>
      </c>
      <c r="I26" s="19">
        <v>2</v>
      </c>
      <c r="J26" s="15">
        <f t="shared" si="3"/>
        <v>6.6666666666666671E-3</v>
      </c>
    </row>
    <row r="27" spans="1:11" x14ac:dyDescent="0.3">
      <c r="A27" s="12"/>
      <c r="B27" s="4" t="s">
        <v>86</v>
      </c>
      <c r="C27" s="19">
        <v>1</v>
      </c>
      <c r="D27" s="8" t="s">
        <v>90</v>
      </c>
      <c r="E27" s="19">
        <v>0</v>
      </c>
      <c r="F27" s="39">
        <f t="shared" si="1"/>
        <v>0</v>
      </c>
      <c r="G27" s="19">
        <v>0</v>
      </c>
      <c r="H27" s="39">
        <f t="shared" si="2"/>
        <v>0</v>
      </c>
      <c r="I27" s="19">
        <v>1</v>
      </c>
      <c r="J27" s="8" t="s">
        <v>90</v>
      </c>
    </row>
    <row r="28" spans="1:11" x14ac:dyDescent="0.3">
      <c r="A28" s="12"/>
      <c r="B28" s="4" t="s">
        <v>31</v>
      </c>
      <c r="C28" s="19">
        <v>22</v>
      </c>
      <c r="D28" s="39">
        <f>C28/C$29</f>
        <v>9.2436974789915971E-2</v>
      </c>
      <c r="E28" s="19">
        <v>13</v>
      </c>
      <c r="F28" s="39">
        <f t="shared" si="1"/>
        <v>0.22413793103448276</v>
      </c>
      <c r="G28" s="19">
        <v>0</v>
      </c>
      <c r="H28" s="39">
        <f t="shared" si="2"/>
        <v>0</v>
      </c>
      <c r="I28" s="19">
        <v>35</v>
      </c>
      <c r="J28" s="15">
        <f>I28/I$29</f>
        <v>0.11666666666666667</v>
      </c>
      <c r="K28" s="1"/>
    </row>
    <row r="29" spans="1:11" x14ac:dyDescent="0.3">
      <c r="A29" s="12"/>
      <c r="B29" s="3" t="s">
        <v>3</v>
      </c>
      <c r="C29" s="60">
        <v>238</v>
      </c>
      <c r="D29" s="61">
        <f>C29/C$29</f>
        <v>1</v>
      </c>
      <c r="E29" s="60">
        <v>58</v>
      </c>
      <c r="F29" s="61">
        <f t="shared" si="1"/>
        <v>1</v>
      </c>
      <c r="G29" s="60">
        <v>4</v>
      </c>
      <c r="H29" s="61">
        <f t="shared" si="2"/>
        <v>1</v>
      </c>
      <c r="I29" s="60">
        <v>300</v>
      </c>
      <c r="J29" s="63">
        <f>I29/I$29</f>
        <v>1</v>
      </c>
    </row>
    <row r="31" spans="1:11" x14ac:dyDescent="0.3">
      <c r="A31" s="12"/>
      <c r="B31" s="10" t="s">
        <v>9</v>
      </c>
      <c r="C31" s="13"/>
      <c r="D31" s="13"/>
    </row>
    <row r="32" spans="1:11" x14ac:dyDescent="0.3">
      <c r="A32" s="12"/>
      <c r="B32" s="96" t="s">
        <v>0</v>
      </c>
      <c r="C32" s="95" t="s">
        <v>6</v>
      </c>
      <c r="D32" s="95"/>
      <c r="E32" s="95" t="s">
        <v>7</v>
      </c>
      <c r="F32" s="95"/>
      <c r="G32" s="95" t="s">
        <v>8</v>
      </c>
      <c r="H32" s="95"/>
      <c r="I32" s="95" t="s">
        <v>3</v>
      </c>
      <c r="J32" s="95"/>
    </row>
    <row r="33" spans="1:10" x14ac:dyDescent="0.3">
      <c r="A33" s="12"/>
      <c r="B33" s="96"/>
      <c r="C33" s="35" t="s">
        <v>1</v>
      </c>
      <c r="D33" s="35" t="s">
        <v>2</v>
      </c>
      <c r="E33" s="35" t="s">
        <v>1</v>
      </c>
      <c r="F33" s="35" t="s">
        <v>2</v>
      </c>
      <c r="G33" s="35" t="s">
        <v>1</v>
      </c>
      <c r="H33" s="35" t="s">
        <v>2</v>
      </c>
      <c r="I33" s="35" t="s">
        <v>1</v>
      </c>
      <c r="J33" s="35" t="s">
        <v>2</v>
      </c>
    </row>
    <row r="34" spans="1:10" x14ac:dyDescent="0.3">
      <c r="A34" s="12"/>
      <c r="B34" s="4" t="s">
        <v>10</v>
      </c>
      <c r="C34" s="19">
        <v>223</v>
      </c>
      <c r="D34" s="39">
        <f>C34/C$36</f>
        <v>0.93697478991596639</v>
      </c>
      <c r="E34" s="19">
        <v>56</v>
      </c>
      <c r="F34" s="39">
        <f>E34/E$36</f>
        <v>0.96551724137931039</v>
      </c>
      <c r="G34" s="19">
        <v>4</v>
      </c>
      <c r="H34" s="39">
        <f>G34/G$36</f>
        <v>1</v>
      </c>
      <c r="I34" s="19">
        <v>283</v>
      </c>
      <c r="J34" s="39">
        <f>I34/I$36</f>
        <v>0.94333333333333336</v>
      </c>
    </row>
    <row r="35" spans="1:10" x14ac:dyDescent="0.3">
      <c r="A35" s="12"/>
      <c r="B35" s="4" t="s">
        <v>11</v>
      </c>
      <c r="C35" s="19">
        <v>15</v>
      </c>
      <c r="D35" s="39">
        <f>C35/C$36</f>
        <v>6.3025210084033612E-2</v>
      </c>
      <c r="E35" s="19">
        <v>2</v>
      </c>
      <c r="F35" s="39">
        <f>E35/E$36</f>
        <v>3.4482758620689655E-2</v>
      </c>
      <c r="G35" s="19">
        <v>0</v>
      </c>
      <c r="H35" s="39">
        <f>G35/G$36</f>
        <v>0</v>
      </c>
      <c r="I35" s="19">
        <v>17</v>
      </c>
      <c r="J35" s="39">
        <f>I35/I$36</f>
        <v>5.6666666666666664E-2</v>
      </c>
    </row>
    <row r="36" spans="1:10" x14ac:dyDescent="0.3">
      <c r="B36" s="3" t="s">
        <v>3</v>
      </c>
      <c r="C36" s="60">
        <v>238</v>
      </c>
      <c r="D36" s="61">
        <f>C36/C$36</f>
        <v>1</v>
      </c>
      <c r="E36" s="60">
        <v>58</v>
      </c>
      <c r="F36" s="61">
        <f>E36/E$36</f>
        <v>1</v>
      </c>
      <c r="G36" s="60">
        <v>4</v>
      </c>
      <c r="H36" s="61">
        <f>G36/G$36</f>
        <v>1</v>
      </c>
      <c r="I36" s="60">
        <v>300</v>
      </c>
      <c r="J36" s="61">
        <f>I36/I$36</f>
        <v>1</v>
      </c>
    </row>
    <row r="39" spans="1:10" x14ac:dyDescent="0.3">
      <c r="A39" s="12"/>
      <c r="B39" s="10" t="s">
        <v>12</v>
      </c>
    </row>
    <row r="40" spans="1:10" x14ac:dyDescent="0.3">
      <c r="B40" s="96" t="s">
        <v>0</v>
      </c>
      <c r="C40" s="95" t="s">
        <v>6</v>
      </c>
      <c r="D40" s="95"/>
      <c r="E40" s="95" t="s">
        <v>7</v>
      </c>
      <c r="F40" s="95"/>
      <c r="G40" s="95" t="s">
        <v>8</v>
      </c>
      <c r="H40" s="95"/>
      <c r="I40" s="95" t="s">
        <v>3</v>
      </c>
      <c r="J40" s="95"/>
    </row>
    <row r="41" spans="1:10" x14ac:dyDescent="0.3">
      <c r="B41" s="96"/>
      <c r="C41" s="35" t="s">
        <v>1</v>
      </c>
      <c r="D41" s="35" t="s">
        <v>2</v>
      </c>
      <c r="E41" s="35" t="s">
        <v>1</v>
      </c>
      <c r="F41" s="35" t="s">
        <v>2</v>
      </c>
      <c r="G41" s="35" t="s">
        <v>1</v>
      </c>
      <c r="H41" s="35" t="s">
        <v>2</v>
      </c>
      <c r="I41" s="35" t="s">
        <v>1</v>
      </c>
      <c r="J41" s="35" t="s">
        <v>2</v>
      </c>
    </row>
    <row r="42" spans="1:10" x14ac:dyDescent="0.3">
      <c r="B42" s="4" t="s">
        <v>10</v>
      </c>
      <c r="C42" s="16">
        <v>4</v>
      </c>
      <c r="D42" s="15">
        <f>C42/C$45</f>
        <v>1.680672268907563E-2</v>
      </c>
      <c r="E42" s="16">
        <v>2</v>
      </c>
      <c r="F42" s="15">
        <f>E42/E$45</f>
        <v>3.4482758620689655E-2</v>
      </c>
      <c r="G42" s="16">
        <v>1</v>
      </c>
      <c r="H42" s="8">
        <f>G42/G$45</f>
        <v>0.25</v>
      </c>
      <c r="I42" s="16">
        <v>6</v>
      </c>
      <c r="J42" s="74">
        <f>I42/I$45</f>
        <v>0.02</v>
      </c>
    </row>
    <row r="43" spans="1:10" x14ac:dyDescent="0.3">
      <c r="B43" s="4" t="s">
        <v>89</v>
      </c>
      <c r="C43" s="6">
        <v>233</v>
      </c>
      <c r="D43" s="15">
        <f>C43/C$45</f>
        <v>0.97899159663865543</v>
      </c>
      <c r="E43" s="6">
        <v>56</v>
      </c>
      <c r="F43" s="15">
        <f>E43/E$45</f>
        <v>0.96551724137931039</v>
      </c>
      <c r="G43" s="6">
        <v>3</v>
      </c>
      <c r="H43" s="8">
        <f>G43/G$45</f>
        <v>0.75</v>
      </c>
      <c r="I43" s="6">
        <v>292</v>
      </c>
      <c r="J43" s="74">
        <f>I43/I$45</f>
        <v>0.97333333333333338</v>
      </c>
    </row>
    <row r="44" spans="1:10" x14ac:dyDescent="0.3">
      <c r="B44" s="4" t="s">
        <v>87</v>
      </c>
      <c r="C44" s="6">
        <v>1</v>
      </c>
      <c r="D44" s="74" t="s">
        <v>90</v>
      </c>
      <c r="E44" s="6">
        <v>0</v>
      </c>
      <c r="F44" s="15">
        <f>E44/E$45</f>
        <v>0</v>
      </c>
      <c r="G44" s="6">
        <v>0</v>
      </c>
      <c r="H44" s="8">
        <f>G44/G$45</f>
        <v>0</v>
      </c>
      <c r="I44" s="6">
        <v>1</v>
      </c>
      <c r="J44" s="74" t="s">
        <v>90</v>
      </c>
    </row>
    <row r="45" spans="1:10" x14ac:dyDescent="0.3">
      <c r="B45" s="3" t="s">
        <v>3</v>
      </c>
      <c r="C45" s="64">
        <v>238</v>
      </c>
      <c r="D45" s="63">
        <f>C45/C$45</f>
        <v>1</v>
      </c>
      <c r="E45" s="64">
        <v>58</v>
      </c>
      <c r="F45" s="63">
        <f>E45/E$45</f>
        <v>1</v>
      </c>
      <c r="G45" s="64">
        <v>4</v>
      </c>
      <c r="H45" s="73">
        <f>G45/G$45</f>
        <v>1</v>
      </c>
      <c r="I45" s="64">
        <v>300</v>
      </c>
      <c r="J45" s="63">
        <f>I45/I$45</f>
        <v>1</v>
      </c>
    </row>
    <row r="47" spans="1:10" x14ac:dyDescent="0.3">
      <c r="A47" s="12"/>
      <c r="B47" s="10" t="s">
        <v>13</v>
      </c>
    </row>
    <row r="48" spans="1:10" x14ac:dyDescent="0.3">
      <c r="B48" s="96" t="s">
        <v>0</v>
      </c>
      <c r="C48" s="95" t="s">
        <v>6</v>
      </c>
      <c r="D48" s="95"/>
      <c r="E48" s="95" t="s">
        <v>7</v>
      </c>
      <c r="F48" s="95"/>
      <c r="G48" s="95" t="s">
        <v>8</v>
      </c>
      <c r="H48" s="95"/>
      <c r="I48" s="95" t="s">
        <v>3</v>
      </c>
      <c r="J48" s="95"/>
    </row>
    <row r="49" spans="1:10" x14ac:dyDescent="0.3">
      <c r="B49" s="96"/>
      <c r="C49" s="35" t="s">
        <v>1</v>
      </c>
      <c r="D49" s="35" t="s">
        <v>2</v>
      </c>
      <c r="E49" s="35" t="s">
        <v>1</v>
      </c>
      <c r="F49" s="35" t="s">
        <v>2</v>
      </c>
      <c r="G49" s="35" t="s">
        <v>1</v>
      </c>
      <c r="H49" s="35" t="s">
        <v>2</v>
      </c>
      <c r="I49" s="35" t="s">
        <v>1</v>
      </c>
      <c r="J49" s="35" t="s">
        <v>2</v>
      </c>
    </row>
    <row r="50" spans="1:10" x14ac:dyDescent="0.3">
      <c r="B50" s="4" t="s">
        <v>88</v>
      </c>
      <c r="C50" s="19">
        <v>6</v>
      </c>
      <c r="D50" s="39">
        <f>C50/C$53</f>
        <v>2.564102564102564E-2</v>
      </c>
      <c r="E50" s="19">
        <v>0</v>
      </c>
      <c r="F50" s="39">
        <f>E50/E$53</f>
        <v>0</v>
      </c>
      <c r="G50" s="19">
        <v>0</v>
      </c>
      <c r="H50" s="39">
        <f>G50/G$53</f>
        <v>0</v>
      </c>
      <c r="I50" s="19">
        <v>6</v>
      </c>
      <c r="J50" s="62">
        <f>I50/I$53</f>
        <v>2.0477815699658702E-2</v>
      </c>
    </row>
    <row r="51" spans="1:10" x14ac:dyDescent="0.3">
      <c r="B51" s="4" t="s">
        <v>89</v>
      </c>
      <c r="C51" s="19">
        <v>222</v>
      </c>
      <c r="D51" s="39">
        <f>C51/C$53</f>
        <v>0.94871794871794868</v>
      </c>
      <c r="E51" s="19">
        <v>49</v>
      </c>
      <c r="F51" s="39">
        <f>E51/E$53</f>
        <v>0.875</v>
      </c>
      <c r="G51" s="19">
        <v>2</v>
      </c>
      <c r="H51" s="39">
        <f>G51/G$53</f>
        <v>0.66666666666666663</v>
      </c>
      <c r="I51" s="19">
        <v>273</v>
      </c>
      <c r="J51" s="62">
        <f>I51/I$53</f>
        <v>0.93174061433447097</v>
      </c>
    </row>
    <row r="52" spans="1:10" x14ac:dyDescent="0.3">
      <c r="B52" s="4" t="s">
        <v>87</v>
      </c>
      <c r="C52" s="19">
        <v>6</v>
      </c>
      <c r="D52" s="39">
        <f>C52/C$53</f>
        <v>2.564102564102564E-2</v>
      </c>
      <c r="E52" s="19">
        <v>7</v>
      </c>
      <c r="F52" s="39">
        <f>E52/E$53</f>
        <v>0.125</v>
      </c>
      <c r="G52" s="19">
        <v>1</v>
      </c>
      <c r="H52" s="39">
        <f>G52/G$53</f>
        <v>0.33333333333333331</v>
      </c>
      <c r="I52" s="19">
        <v>14</v>
      </c>
      <c r="J52" s="62">
        <f>I52/I$53</f>
        <v>4.778156996587031E-2</v>
      </c>
    </row>
    <row r="53" spans="1:10" x14ac:dyDescent="0.3">
      <c r="B53" s="3" t="s">
        <v>3</v>
      </c>
      <c r="C53" s="60">
        <f>SUM(C50:C52)</f>
        <v>234</v>
      </c>
      <c r="D53" s="61">
        <f>C53/C$53</f>
        <v>1</v>
      </c>
      <c r="E53" s="60">
        <f>SUM(E50:E52)</f>
        <v>56</v>
      </c>
      <c r="F53" s="61">
        <f>E53/E$53</f>
        <v>1</v>
      </c>
      <c r="G53" s="60">
        <f>SUM(G50:G52)</f>
        <v>3</v>
      </c>
      <c r="H53" s="61">
        <f>G53/G$53</f>
        <v>1</v>
      </c>
      <c r="I53" s="60">
        <f>SUM(I50:I52)</f>
        <v>293</v>
      </c>
      <c r="J53" s="59">
        <f>I53/I$53</f>
        <v>1</v>
      </c>
    </row>
    <row r="55" spans="1:10" x14ac:dyDescent="0.3">
      <c r="A55" s="12"/>
      <c r="B55" s="10" t="s">
        <v>15</v>
      </c>
    </row>
    <row r="56" spans="1:10" x14ac:dyDescent="0.3">
      <c r="B56" s="96" t="s">
        <v>0</v>
      </c>
      <c r="C56" s="95" t="s">
        <v>6</v>
      </c>
      <c r="D56" s="95"/>
      <c r="E56" s="95" t="s">
        <v>7</v>
      </c>
      <c r="F56" s="95"/>
      <c r="G56" s="95" t="s">
        <v>8</v>
      </c>
      <c r="H56" s="95"/>
      <c r="I56" s="95" t="s">
        <v>3</v>
      </c>
      <c r="J56" s="95"/>
    </row>
    <row r="57" spans="1:10" x14ac:dyDescent="0.3">
      <c r="B57" s="96"/>
      <c r="C57" s="35" t="s">
        <v>1</v>
      </c>
      <c r="D57" s="35" t="s">
        <v>2</v>
      </c>
      <c r="E57" s="35" t="s">
        <v>1</v>
      </c>
      <c r="F57" s="35" t="s">
        <v>2</v>
      </c>
      <c r="G57" s="35" t="s">
        <v>1</v>
      </c>
      <c r="H57" s="35" t="s">
        <v>2</v>
      </c>
      <c r="I57" s="35" t="s">
        <v>1</v>
      </c>
      <c r="J57" s="35" t="s">
        <v>2</v>
      </c>
    </row>
    <row r="58" spans="1:10" x14ac:dyDescent="0.3">
      <c r="B58" s="4" t="s">
        <v>16</v>
      </c>
      <c r="C58" s="6">
        <v>57</v>
      </c>
      <c r="D58" s="15">
        <f>C58/C$61</f>
        <v>0.23949579831932774</v>
      </c>
      <c r="E58" s="6">
        <v>25</v>
      </c>
      <c r="F58" s="15">
        <f>E58/E$61</f>
        <v>0.43103448275862066</v>
      </c>
      <c r="G58" s="6">
        <v>1</v>
      </c>
      <c r="H58" s="15">
        <f>G58/G$61</f>
        <v>0.25</v>
      </c>
      <c r="I58" s="6">
        <v>83</v>
      </c>
      <c r="J58" s="15">
        <f>I58/I$61</f>
        <v>0.27666666666666667</v>
      </c>
    </row>
    <row r="59" spans="1:10" x14ac:dyDescent="0.3">
      <c r="B59" s="4" t="s">
        <v>17</v>
      </c>
      <c r="C59" s="6">
        <v>12</v>
      </c>
      <c r="D59" s="15">
        <f>C59/C$61</f>
        <v>5.0420168067226892E-2</v>
      </c>
      <c r="E59" s="6">
        <v>8</v>
      </c>
      <c r="F59" s="15">
        <f>E59/E$61</f>
        <v>0.13793103448275862</v>
      </c>
      <c r="G59" s="6">
        <v>0</v>
      </c>
      <c r="H59" s="15">
        <f>G59/G$61</f>
        <v>0</v>
      </c>
      <c r="I59" s="6">
        <v>20</v>
      </c>
      <c r="J59" s="15">
        <f>I59/I$61</f>
        <v>6.6666666666666666E-2</v>
      </c>
    </row>
    <row r="60" spans="1:10" x14ac:dyDescent="0.3">
      <c r="B60" s="4" t="s">
        <v>10</v>
      </c>
      <c r="C60" s="6">
        <v>169</v>
      </c>
      <c r="D60" s="15">
        <f>C60/C$61</f>
        <v>0.71008403361344541</v>
      </c>
      <c r="E60" s="6">
        <v>25</v>
      </c>
      <c r="F60" s="15">
        <f>E60/E$61</f>
        <v>0.43103448275862066</v>
      </c>
      <c r="G60" s="6">
        <v>3</v>
      </c>
      <c r="H60" s="15">
        <f>G60/G$61</f>
        <v>0.75</v>
      </c>
      <c r="I60" s="6">
        <v>197</v>
      </c>
      <c r="J60" s="15">
        <f>I60/I$61</f>
        <v>0.65666666666666662</v>
      </c>
    </row>
    <row r="61" spans="1:10" x14ac:dyDescent="0.3">
      <c r="B61" s="3" t="s">
        <v>3</v>
      </c>
      <c r="C61" s="64">
        <f>SUM(C58:C60)</f>
        <v>238</v>
      </c>
      <c r="D61" s="63">
        <f>C61/C$61</f>
        <v>1</v>
      </c>
      <c r="E61" s="64">
        <f>SUM(E58:E60)</f>
        <v>58</v>
      </c>
      <c r="F61" s="63">
        <f>E61/E$61</f>
        <v>1</v>
      </c>
      <c r="G61" s="64">
        <f>SUM(G58:G60)</f>
        <v>4</v>
      </c>
      <c r="H61" s="63">
        <f>G61/G$61</f>
        <v>1</v>
      </c>
      <c r="I61" s="64">
        <f>SUM(I58:I60)</f>
        <v>300</v>
      </c>
      <c r="J61" s="63">
        <f>I61/I$61</f>
        <v>1</v>
      </c>
    </row>
    <row r="62" spans="1:10" ht="28.8" x14ac:dyDescent="0.3">
      <c r="B62" s="33" t="s">
        <v>94</v>
      </c>
    </row>
    <row r="64" spans="1:10" x14ac:dyDescent="0.3">
      <c r="A64" s="12"/>
      <c r="B64" s="10" t="s">
        <v>36</v>
      </c>
    </row>
    <row r="65" spans="2:10" x14ac:dyDescent="0.3">
      <c r="B65" s="96" t="s">
        <v>0</v>
      </c>
      <c r="C65" s="95" t="s">
        <v>6</v>
      </c>
      <c r="D65" s="95"/>
      <c r="E65" s="95" t="s">
        <v>7</v>
      </c>
      <c r="F65" s="95"/>
      <c r="G65" s="95" t="s">
        <v>8</v>
      </c>
      <c r="H65" s="95"/>
      <c r="I65" s="95" t="s">
        <v>3</v>
      </c>
      <c r="J65" s="95"/>
    </row>
    <row r="66" spans="2:10" x14ac:dyDescent="0.3">
      <c r="B66" s="96"/>
      <c r="C66" s="35" t="s">
        <v>1</v>
      </c>
      <c r="D66" s="35" t="s">
        <v>2</v>
      </c>
      <c r="E66" s="35" t="s">
        <v>1</v>
      </c>
      <c r="F66" s="35" t="s">
        <v>2</v>
      </c>
      <c r="G66" s="35" t="s">
        <v>1</v>
      </c>
      <c r="H66" s="35" t="s">
        <v>2</v>
      </c>
      <c r="I66" s="35" t="s">
        <v>1</v>
      </c>
      <c r="J66" s="35" t="s">
        <v>2</v>
      </c>
    </row>
    <row r="67" spans="2:10" x14ac:dyDescent="0.3">
      <c r="B67" s="71" t="s">
        <v>35</v>
      </c>
      <c r="C67" s="69">
        <v>52</v>
      </c>
      <c r="D67" s="70">
        <f t="shared" ref="D67:D85" si="4">C67/57</f>
        <v>0.91228070175438591</v>
      </c>
      <c r="E67" s="69">
        <v>23</v>
      </c>
      <c r="F67" s="70">
        <f t="shared" ref="F67:F85" si="5">E67/25</f>
        <v>0.92</v>
      </c>
      <c r="G67" s="69">
        <v>1</v>
      </c>
      <c r="H67" s="70">
        <f t="shared" ref="H67:H85" si="6">G67/1</f>
        <v>1</v>
      </c>
      <c r="I67" s="69">
        <v>76</v>
      </c>
      <c r="J67" s="68">
        <f t="shared" ref="J67:J85" si="7">I67/83</f>
        <v>0.91566265060240959</v>
      </c>
    </row>
    <row r="68" spans="2:10" x14ac:dyDescent="0.3">
      <c r="B68" s="72" t="s">
        <v>40</v>
      </c>
      <c r="C68" s="69">
        <v>1</v>
      </c>
      <c r="D68" s="70">
        <f t="shared" si="4"/>
        <v>1.7543859649122806E-2</v>
      </c>
      <c r="E68" s="69">
        <v>1</v>
      </c>
      <c r="F68" s="70">
        <f t="shared" si="5"/>
        <v>0.04</v>
      </c>
      <c r="G68" s="43">
        <v>0</v>
      </c>
      <c r="H68" s="70">
        <f t="shared" si="6"/>
        <v>0</v>
      </c>
      <c r="I68" s="69">
        <v>2</v>
      </c>
      <c r="J68" s="68">
        <f t="shared" si="7"/>
        <v>2.4096385542168676E-2</v>
      </c>
    </row>
    <row r="69" spans="2:10" x14ac:dyDescent="0.3">
      <c r="B69" s="71" t="s">
        <v>38</v>
      </c>
      <c r="C69" s="69">
        <v>1</v>
      </c>
      <c r="D69" s="70">
        <f t="shared" si="4"/>
        <v>1.7543859649122806E-2</v>
      </c>
      <c r="E69" s="43">
        <v>0</v>
      </c>
      <c r="F69" s="70">
        <f t="shared" si="5"/>
        <v>0</v>
      </c>
      <c r="G69" s="43">
        <v>0</v>
      </c>
      <c r="H69" s="70">
        <f t="shared" si="6"/>
        <v>0</v>
      </c>
      <c r="I69" s="69">
        <v>1</v>
      </c>
      <c r="J69" s="68">
        <f t="shared" si="7"/>
        <v>1.2048192771084338E-2</v>
      </c>
    </row>
    <row r="70" spans="2:10" x14ac:dyDescent="0.3">
      <c r="B70" s="71" t="s">
        <v>41</v>
      </c>
      <c r="C70" s="43">
        <v>0</v>
      </c>
      <c r="D70" s="70">
        <f t="shared" si="4"/>
        <v>0</v>
      </c>
      <c r="E70" s="43">
        <v>0</v>
      </c>
      <c r="F70" s="70">
        <f t="shared" si="5"/>
        <v>0</v>
      </c>
      <c r="G70" s="43">
        <v>0</v>
      </c>
      <c r="H70" s="70">
        <f t="shared" si="6"/>
        <v>0</v>
      </c>
      <c r="I70" s="43">
        <v>0</v>
      </c>
      <c r="J70" s="68">
        <f t="shared" si="7"/>
        <v>0</v>
      </c>
    </row>
    <row r="71" spans="2:10" x14ac:dyDescent="0.3">
      <c r="B71" s="71" t="s">
        <v>39</v>
      </c>
      <c r="C71" s="43">
        <v>0</v>
      </c>
      <c r="D71" s="70">
        <f t="shared" si="4"/>
        <v>0</v>
      </c>
      <c r="E71" s="43">
        <v>0</v>
      </c>
      <c r="F71" s="70">
        <f t="shared" si="5"/>
        <v>0</v>
      </c>
      <c r="G71" s="43">
        <v>0</v>
      </c>
      <c r="H71" s="70">
        <f t="shared" si="6"/>
        <v>0</v>
      </c>
      <c r="I71" s="43">
        <v>0</v>
      </c>
      <c r="J71" s="68">
        <f t="shared" si="7"/>
        <v>0</v>
      </c>
    </row>
    <row r="72" spans="2:10" x14ac:dyDescent="0.3">
      <c r="B72" s="71" t="s">
        <v>42</v>
      </c>
      <c r="C72" s="43">
        <v>0</v>
      </c>
      <c r="D72" s="70">
        <f t="shared" si="4"/>
        <v>0</v>
      </c>
      <c r="E72" s="43">
        <v>0</v>
      </c>
      <c r="F72" s="70">
        <f t="shared" si="5"/>
        <v>0</v>
      </c>
      <c r="G72" s="43">
        <v>0</v>
      </c>
      <c r="H72" s="70">
        <f t="shared" si="6"/>
        <v>0</v>
      </c>
      <c r="I72" s="43">
        <v>0</v>
      </c>
      <c r="J72" s="68">
        <f t="shared" si="7"/>
        <v>0</v>
      </c>
    </row>
    <row r="73" spans="2:10" x14ac:dyDescent="0.3">
      <c r="B73" s="71" t="s">
        <v>43</v>
      </c>
      <c r="C73" s="43">
        <v>0</v>
      </c>
      <c r="D73" s="70">
        <f t="shared" si="4"/>
        <v>0</v>
      </c>
      <c r="E73" s="43">
        <v>0</v>
      </c>
      <c r="F73" s="70">
        <f t="shared" si="5"/>
        <v>0</v>
      </c>
      <c r="G73" s="43">
        <v>0</v>
      </c>
      <c r="H73" s="70">
        <f t="shared" si="6"/>
        <v>0</v>
      </c>
      <c r="I73" s="43">
        <v>0</v>
      </c>
      <c r="J73" s="68">
        <f t="shared" si="7"/>
        <v>0</v>
      </c>
    </row>
    <row r="74" spans="2:10" x14ac:dyDescent="0.3">
      <c r="B74" s="71" t="s">
        <v>44</v>
      </c>
      <c r="C74" s="69">
        <v>2</v>
      </c>
      <c r="D74" s="70">
        <f t="shared" si="4"/>
        <v>3.5087719298245612E-2</v>
      </c>
      <c r="E74" s="43">
        <v>0</v>
      </c>
      <c r="F74" s="70">
        <f t="shared" si="5"/>
        <v>0</v>
      </c>
      <c r="G74" s="43">
        <v>0</v>
      </c>
      <c r="H74" s="70">
        <f t="shared" si="6"/>
        <v>0</v>
      </c>
      <c r="I74" s="69">
        <v>2</v>
      </c>
      <c r="J74" s="68">
        <f t="shared" si="7"/>
        <v>2.4096385542168676E-2</v>
      </c>
    </row>
    <row r="75" spans="2:10" ht="28.8" x14ac:dyDescent="0.3">
      <c r="B75" s="72" t="s">
        <v>45</v>
      </c>
      <c r="C75" s="43">
        <v>0</v>
      </c>
      <c r="D75" s="70">
        <f t="shared" si="4"/>
        <v>0</v>
      </c>
      <c r="E75" s="43">
        <v>0</v>
      </c>
      <c r="F75" s="70">
        <f t="shared" si="5"/>
        <v>0</v>
      </c>
      <c r="G75" s="43">
        <v>0</v>
      </c>
      <c r="H75" s="70">
        <f t="shared" si="6"/>
        <v>0</v>
      </c>
      <c r="I75" s="43">
        <v>0</v>
      </c>
      <c r="J75" s="68">
        <f t="shared" si="7"/>
        <v>0</v>
      </c>
    </row>
    <row r="76" spans="2:10" ht="28.8" x14ac:dyDescent="0.3">
      <c r="B76" s="72" t="s">
        <v>51</v>
      </c>
      <c r="C76" s="43">
        <v>0</v>
      </c>
      <c r="D76" s="70">
        <f t="shared" si="4"/>
        <v>0</v>
      </c>
      <c r="E76" s="43">
        <v>0</v>
      </c>
      <c r="F76" s="70">
        <f t="shared" si="5"/>
        <v>0</v>
      </c>
      <c r="G76" s="43">
        <v>0</v>
      </c>
      <c r="H76" s="70">
        <f t="shared" si="6"/>
        <v>0</v>
      </c>
      <c r="I76" s="43">
        <v>0</v>
      </c>
      <c r="J76" s="68">
        <f t="shared" si="7"/>
        <v>0</v>
      </c>
    </row>
    <row r="77" spans="2:10" x14ac:dyDescent="0.3">
      <c r="B77" s="72" t="s">
        <v>46</v>
      </c>
      <c r="C77" s="43">
        <v>0</v>
      </c>
      <c r="D77" s="70">
        <f t="shared" si="4"/>
        <v>0</v>
      </c>
      <c r="E77" s="43">
        <v>0</v>
      </c>
      <c r="F77" s="70">
        <f t="shared" si="5"/>
        <v>0</v>
      </c>
      <c r="G77" s="43">
        <v>0</v>
      </c>
      <c r="H77" s="70">
        <f t="shared" si="6"/>
        <v>0</v>
      </c>
      <c r="I77" s="43">
        <v>0</v>
      </c>
      <c r="J77" s="68">
        <f t="shared" si="7"/>
        <v>0</v>
      </c>
    </row>
    <row r="78" spans="2:10" ht="28.8" x14ac:dyDescent="0.3">
      <c r="B78" s="72" t="s">
        <v>52</v>
      </c>
      <c r="C78" s="43">
        <v>0</v>
      </c>
      <c r="D78" s="70">
        <f t="shared" si="4"/>
        <v>0</v>
      </c>
      <c r="E78" s="43">
        <v>0</v>
      </c>
      <c r="F78" s="70">
        <f t="shared" si="5"/>
        <v>0</v>
      </c>
      <c r="G78" s="43">
        <v>0</v>
      </c>
      <c r="H78" s="70">
        <f t="shared" si="6"/>
        <v>0</v>
      </c>
      <c r="I78" s="43">
        <v>0</v>
      </c>
      <c r="J78" s="68">
        <f t="shared" si="7"/>
        <v>0</v>
      </c>
    </row>
    <row r="79" spans="2:10" x14ac:dyDescent="0.3">
      <c r="B79" s="72" t="s">
        <v>47</v>
      </c>
      <c r="C79" s="69">
        <v>1</v>
      </c>
      <c r="D79" s="70">
        <f t="shared" si="4"/>
        <v>1.7543859649122806E-2</v>
      </c>
      <c r="E79" s="43">
        <v>0</v>
      </c>
      <c r="F79" s="70">
        <f t="shared" si="5"/>
        <v>0</v>
      </c>
      <c r="G79" s="43">
        <v>0</v>
      </c>
      <c r="H79" s="70">
        <f t="shared" si="6"/>
        <v>0</v>
      </c>
      <c r="I79" s="69">
        <v>1</v>
      </c>
      <c r="J79" s="68">
        <f t="shared" si="7"/>
        <v>1.2048192771084338E-2</v>
      </c>
    </row>
    <row r="80" spans="2:10" ht="43.2" x14ac:dyDescent="0.3">
      <c r="B80" s="72" t="s">
        <v>48</v>
      </c>
      <c r="C80" s="43">
        <v>0</v>
      </c>
      <c r="D80" s="70">
        <f t="shared" si="4"/>
        <v>0</v>
      </c>
      <c r="E80" s="43">
        <v>0</v>
      </c>
      <c r="F80" s="70">
        <f t="shared" si="5"/>
        <v>0</v>
      </c>
      <c r="G80" s="43">
        <v>0</v>
      </c>
      <c r="H80" s="70">
        <f t="shared" si="6"/>
        <v>0</v>
      </c>
      <c r="I80" s="43">
        <v>0</v>
      </c>
      <c r="J80" s="68">
        <f t="shared" si="7"/>
        <v>0</v>
      </c>
    </row>
    <row r="81" spans="1:11" ht="28.8" x14ac:dyDescent="0.3">
      <c r="B81" s="72" t="s">
        <v>49</v>
      </c>
      <c r="C81" s="43">
        <v>0</v>
      </c>
      <c r="D81" s="70">
        <f t="shared" si="4"/>
        <v>0</v>
      </c>
      <c r="E81" s="43">
        <v>0</v>
      </c>
      <c r="F81" s="70">
        <f t="shared" si="5"/>
        <v>0</v>
      </c>
      <c r="G81" s="43">
        <v>0</v>
      </c>
      <c r="H81" s="70">
        <f t="shared" si="6"/>
        <v>0</v>
      </c>
      <c r="I81" s="43">
        <v>0</v>
      </c>
      <c r="J81" s="68">
        <f t="shared" si="7"/>
        <v>0</v>
      </c>
    </row>
    <row r="82" spans="1:11" x14ac:dyDescent="0.3">
      <c r="B82" s="72" t="s">
        <v>50</v>
      </c>
      <c r="C82" s="43">
        <v>0</v>
      </c>
      <c r="D82" s="70">
        <f t="shared" si="4"/>
        <v>0</v>
      </c>
      <c r="E82" s="43">
        <v>0</v>
      </c>
      <c r="F82" s="70">
        <f t="shared" si="5"/>
        <v>0</v>
      </c>
      <c r="G82" s="43">
        <v>0</v>
      </c>
      <c r="H82" s="70">
        <f t="shared" si="6"/>
        <v>0</v>
      </c>
      <c r="I82" s="43">
        <v>0</v>
      </c>
      <c r="J82" s="68">
        <f t="shared" si="7"/>
        <v>0</v>
      </c>
    </row>
    <row r="83" spans="1:11" x14ac:dyDescent="0.3">
      <c r="B83" s="71" t="s">
        <v>53</v>
      </c>
      <c r="C83" s="43">
        <v>0</v>
      </c>
      <c r="D83" s="70">
        <f t="shared" si="4"/>
        <v>0</v>
      </c>
      <c r="E83" s="43">
        <v>0</v>
      </c>
      <c r="F83" s="70">
        <f t="shared" si="5"/>
        <v>0</v>
      </c>
      <c r="G83" s="43">
        <v>0</v>
      </c>
      <c r="H83" s="70">
        <f t="shared" si="6"/>
        <v>0</v>
      </c>
      <c r="I83" s="43">
        <v>0</v>
      </c>
      <c r="J83" s="68">
        <f t="shared" si="7"/>
        <v>0</v>
      </c>
    </row>
    <row r="84" spans="1:11" x14ac:dyDescent="0.3">
      <c r="B84" s="71" t="s">
        <v>18</v>
      </c>
      <c r="C84" s="43">
        <v>0</v>
      </c>
      <c r="D84" s="70">
        <f t="shared" si="4"/>
        <v>0</v>
      </c>
      <c r="E84" s="43">
        <v>0</v>
      </c>
      <c r="F84" s="70">
        <f t="shared" si="5"/>
        <v>0</v>
      </c>
      <c r="G84" s="43">
        <v>0</v>
      </c>
      <c r="H84" s="70">
        <f t="shared" si="6"/>
        <v>0</v>
      </c>
      <c r="I84" s="43">
        <v>0</v>
      </c>
      <c r="J84" s="68">
        <f t="shared" si="7"/>
        <v>0</v>
      </c>
    </row>
    <row r="85" spans="1:11" x14ac:dyDescent="0.3">
      <c r="B85" s="71" t="s">
        <v>56</v>
      </c>
      <c r="C85" s="69">
        <v>1</v>
      </c>
      <c r="D85" s="70">
        <f t="shared" si="4"/>
        <v>1.7543859649122806E-2</v>
      </c>
      <c r="E85" s="69">
        <v>1</v>
      </c>
      <c r="F85" s="70">
        <f t="shared" si="5"/>
        <v>0.04</v>
      </c>
      <c r="G85" s="43">
        <v>0</v>
      </c>
      <c r="H85" s="70">
        <f t="shared" si="6"/>
        <v>0</v>
      </c>
      <c r="I85" s="69">
        <v>2</v>
      </c>
      <c r="J85" s="68">
        <f t="shared" si="7"/>
        <v>2.4096385542168676E-2</v>
      </c>
    </row>
    <row r="86" spans="1:11" ht="28.8" x14ac:dyDescent="0.3">
      <c r="B86" s="22" t="s">
        <v>83</v>
      </c>
      <c r="C86" s="45"/>
      <c r="D86" s="44"/>
      <c r="E86" s="45"/>
      <c r="F86" s="44"/>
      <c r="G86" s="45"/>
      <c r="H86" s="44"/>
      <c r="I86" s="45"/>
      <c r="J86" s="44"/>
    </row>
    <row r="88" spans="1:11" x14ac:dyDescent="0.3">
      <c r="A88" s="12"/>
      <c r="B88" s="10" t="s">
        <v>37</v>
      </c>
    </row>
    <row r="89" spans="1:11" x14ac:dyDescent="0.3">
      <c r="B89" s="96" t="s">
        <v>0</v>
      </c>
      <c r="C89" s="95" t="s">
        <v>6</v>
      </c>
      <c r="D89" s="95"/>
      <c r="E89" s="95" t="s">
        <v>7</v>
      </c>
      <c r="F89" s="95"/>
      <c r="G89" s="95" t="s">
        <v>8</v>
      </c>
      <c r="H89" s="95"/>
      <c r="I89" s="95" t="s">
        <v>3</v>
      </c>
      <c r="J89" s="95"/>
    </row>
    <row r="90" spans="1:11" x14ac:dyDescent="0.3">
      <c r="B90" s="96"/>
      <c r="C90" s="35" t="s">
        <v>1</v>
      </c>
      <c r="D90" s="35" t="s">
        <v>2</v>
      </c>
      <c r="E90" s="35" t="s">
        <v>1</v>
      </c>
      <c r="F90" s="35" t="s">
        <v>2</v>
      </c>
      <c r="G90" s="35" t="s">
        <v>1</v>
      </c>
      <c r="H90" s="35" t="s">
        <v>2</v>
      </c>
      <c r="I90" s="35" t="s">
        <v>1</v>
      </c>
      <c r="J90" s="35" t="s">
        <v>2</v>
      </c>
    </row>
    <row r="91" spans="1:11" x14ac:dyDescent="0.3">
      <c r="B91" s="11" t="s">
        <v>67</v>
      </c>
      <c r="C91" s="43">
        <v>14</v>
      </c>
      <c r="D91" s="42">
        <f t="shared" ref="D91:D115" si="8">C91/169</f>
        <v>8.2840236686390539E-2</v>
      </c>
      <c r="E91" s="43">
        <v>3</v>
      </c>
      <c r="F91" s="42">
        <f t="shared" ref="F91:F115" si="9">E91/25</f>
        <v>0.12</v>
      </c>
      <c r="G91" s="43">
        <v>1</v>
      </c>
      <c r="H91" s="42">
        <f t="shared" ref="H91:H115" si="10">G91/3</f>
        <v>0.33333333333333331</v>
      </c>
      <c r="I91" s="43">
        <v>18</v>
      </c>
      <c r="J91" s="42">
        <f t="shared" ref="J91:J115" si="11">I91/197</f>
        <v>9.1370558375634514E-2</v>
      </c>
      <c r="K91" s="67"/>
    </row>
    <row r="92" spans="1:11" x14ac:dyDescent="0.3">
      <c r="B92" s="11" t="s">
        <v>68</v>
      </c>
      <c r="C92" s="43">
        <v>7</v>
      </c>
      <c r="D92" s="42">
        <f t="shared" si="8"/>
        <v>4.142011834319527E-2</v>
      </c>
      <c r="E92" s="43">
        <v>1</v>
      </c>
      <c r="F92" s="42">
        <f t="shared" si="9"/>
        <v>0.04</v>
      </c>
      <c r="G92" s="43">
        <v>0</v>
      </c>
      <c r="H92" s="42">
        <f t="shared" si="10"/>
        <v>0</v>
      </c>
      <c r="I92" s="43">
        <v>8</v>
      </c>
      <c r="J92" s="42">
        <f t="shared" si="11"/>
        <v>4.060913705583756E-2</v>
      </c>
      <c r="K92" s="67"/>
    </row>
    <row r="93" spans="1:11" x14ac:dyDescent="0.3">
      <c r="B93" s="18" t="s">
        <v>71</v>
      </c>
      <c r="C93" s="43">
        <v>0</v>
      </c>
      <c r="D93" s="42">
        <f t="shared" si="8"/>
        <v>0</v>
      </c>
      <c r="E93" s="43">
        <v>0</v>
      </c>
      <c r="F93" s="42">
        <f t="shared" si="9"/>
        <v>0</v>
      </c>
      <c r="G93" s="43">
        <v>0</v>
      </c>
      <c r="H93" s="42">
        <f t="shared" si="10"/>
        <v>0</v>
      </c>
      <c r="I93" s="43">
        <v>0</v>
      </c>
      <c r="J93" s="42">
        <f t="shared" si="11"/>
        <v>0</v>
      </c>
      <c r="K93" s="67"/>
    </row>
    <row r="94" spans="1:11" x14ac:dyDescent="0.3">
      <c r="B94" s="18" t="s">
        <v>69</v>
      </c>
      <c r="C94" s="43">
        <v>5</v>
      </c>
      <c r="D94" s="42">
        <f t="shared" si="8"/>
        <v>2.9585798816568046E-2</v>
      </c>
      <c r="E94" s="43">
        <v>1</v>
      </c>
      <c r="F94" s="42">
        <f t="shared" si="9"/>
        <v>0.04</v>
      </c>
      <c r="G94" s="43">
        <v>0</v>
      </c>
      <c r="H94" s="42">
        <f t="shared" si="10"/>
        <v>0</v>
      </c>
      <c r="I94" s="43">
        <v>6</v>
      </c>
      <c r="J94" s="42">
        <f t="shared" si="11"/>
        <v>3.0456852791878174E-2</v>
      </c>
      <c r="K94" s="67"/>
    </row>
    <row r="95" spans="1:11" x14ac:dyDescent="0.3">
      <c r="B95" s="18" t="s">
        <v>70</v>
      </c>
      <c r="C95" s="43">
        <v>14</v>
      </c>
      <c r="D95" s="42">
        <f t="shared" si="8"/>
        <v>8.2840236686390539E-2</v>
      </c>
      <c r="E95" s="43">
        <v>4</v>
      </c>
      <c r="F95" s="42">
        <f t="shared" si="9"/>
        <v>0.16</v>
      </c>
      <c r="G95" s="43">
        <v>0</v>
      </c>
      <c r="H95" s="42">
        <f t="shared" si="10"/>
        <v>0</v>
      </c>
      <c r="I95" s="43">
        <v>18</v>
      </c>
      <c r="J95" s="42">
        <f t="shared" si="11"/>
        <v>9.1370558375634514E-2</v>
      </c>
      <c r="K95" s="67"/>
    </row>
    <row r="96" spans="1:11" x14ac:dyDescent="0.3">
      <c r="B96" s="18" t="s">
        <v>74</v>
      </c>
      <c r="C96" s="43">
        <v>22</v>
      </c>
      <c r="D96" s="42">
        <f t="shared" si="8"/>
        <v>0.13017751479289941</v>
      </c>
      <c r="E96" s="43">
        <v>3</v>
      </c>
      <c r="F96" s="42">
        <f t="shared" si="9"/>
        <v>0.12</v>
      </c>
      <c r="G96" s="43">
        <v>0</v>
      </c>
      <c r="H96" s="42">
        <f t="shared" si="10"/>
        <v>0</v>
      </c>
      <c r="I96" s="43">
        <v>25</v>
      </c>
      <c r="J96" s="42">
        <f t="shared" si="11"/>
        <v>0.12690355329949238</v>
      </c>
      <c r="K96" s="67"/>
    </row>
    <row r="97" spans="2:11" x14ac:dyDescent="0.3">
      <c r="B97" s="11" t="s">
        <v>72</v>
      </c>
      <c r="C97" s="43">
        <v>5</v>
      </c>
      <c r="D97" s="42">
        <f t="shared" si="8"/>
        <v>2.9585798816568046E-2</v>
      </c>
      <c r="E97" s="43">
        <v>3</v>
      </c>
      <c r="F97" s="42">
        <f t="shared" si="9"/>
        <v>0.12</v>
      </c>
      <c r="G97" s="43">
        <v>0</v>
      </c>
      <c r="H97" s="42">
        <f t="shared" si="10"/>
        <v>0</v>
      </c>
      <c r="I97" s="43">
        <v>8</v>
      </c>
      <c r="J97" s="42">
        <f t="shared" si="11"/>
        <v>4.060913705583756E-2</v>
      </c>
      <c r="K97" s="67"/>
    </row>
    <row r="98" spans="2:11" x14ac:dyDescent="0.3">
      <c r="B98" s="11" t="s">
        <v>73</v>
      </c>
      <c r="C98" s="43">
        <v>3</v>
      </c>
      <c r="D98" s="42">
        <f t="shared" si="8"/>
        <v>1.7751479289940829E-2</v>
      </c>
      <c r="E98" s="43">
        <v>1</v>
      </c>
      <c r="F98" s="42">
        <f t="shared" si="9"/>
        <v>0.04</v>
      </c>
      <c r="G98" s="43">
        <v>0</v>
      </c>
      <c r="H98" s="42">
        <f t="shared" si="10"/>
        <v>0</v>
      </c>
      <c r="I98" s="43">
        <v>4</v>
      </c>
      <c r="J98" s="42">
        <f t="shared" si="11"/>
        <v>2.030456852791878E-2</v>
      </c>
      <c r="K98" s="67"/>
    </row>
    <row r="99" spans="2:11" x14ac:dyDescent="0.3">
      <c r="B99" s="11" t="s">
        <v>57</v>
      </c>
      <c r="C99" s="43">
        <v>9</v>
      </c>
      <c r="D99" s="42">
        <f t="shared" si="8"/>
        <v>5.3254437869822487E-2</v>
      </c>
      <c r="E99" s="43">
        <v>1</v>
      </c>
      <c r="F99" s="42">
        <f t="shared" si="9"/>
        <v>0.04</v>
      </c>
      <c r="G99" s="43">
        <v>1</v>
      </c>
      <c r="H99" s="42">
        <f t="shared" si="10"/>
        <v>0.33333333333333331</v>
      </c>
      <c r="I99" s="43">
        <v>11</v>
      </c>
      <c r="J99" s="42">
        <f t="shared" si="11"/>
        <v>5.5837563451776651E-2</v>
      </c>
      <c r="K99" s="67"/>
    </row>
    <row r="100" spans="2:11" x14ac:dyDescent="0.3">
      <c r="B100" s="11" t="s">
        <v>43</v>
      </c>
      <c r="C100" s="43">
        <v>0</v>
      </c>
      <c r="D100" s="42">
        <f t="shared" si="8"/>
        <v>0</v>
      </c>
      <c r="E100" s="43">
        <v>0</v>
      </c>
      <c r="F100" s="42">
        <f t="shared" si="9"/>
        <v>0</v>
      </c>
      <c r="G100" s="43">
        <v>0</v>
      </c>
      <c r="H100" s="42">
        <f t="shared" si="10"/>
        <v>0</v>
      </c>
      <c r="I100" s="43">
        <v>0</v>
      </c>
      <c r="J100" s="42">
        <f t="shared" si="11"/>
        <v>0</v>
      </c>
      <c r="K100" s="67"/>
    </row>
    <row r="101" spans="2:11" ht="28.8" x14ac:dyDescent="0.3">
      <c r="B101" s="18" t="s">
        <v>58</v>
      </c>
      <c r="C101" s="43">
        <v>0</v>
      </c>
      <c r="D101" s="42">
        <f t="shared" si="8"/>
        <v>0</v>
      </c>
      <c r="E101" s="43">
        <v>0</v>
      </c>
      <c r="F101" s="42">
        <f t="shared" si="9"/>
        <v>0</v>
      </c>
      <c r="G101" s="43">
        <v>0</v>
      </c>
      <c r="H101" s="42">
        <f t="shared" si="10"/>
        <v>0</v>
      </c>
      <c r="I101" s="43">
        <v>0</v>
      </c>
      <c r="J101" s="42">
        <f t="shared" si="11"/>
        <v>0</v>
      </c>
      <c r="K101" s="67"/>
    </row>
    <row r="102" spans="2:11" x14ac:dyDescent="0.3">
      <c r="B102" s="11" t="s">
        <v>59</v>
      </c>
      <c r="C102" s="43">
        <v>0</v>
      </c>
      <c r="D102" s="42">
        <f t="shared" si="8"/>
        <v>0</v>
      </c>
      <c r="E102" s="43">
        <v>1</v>
      </c>
      <c r="F102" s="42">
        <f t="shared" si="9"/>
        <v>0.04</v>
      </c>
      <c r="G102" s="43">
        <v>0</v>
      </c>
      <c r="H102" s="42">
        <f t="shared" si="10"/>
        <v>0</v>
      </c>
      <c r="I102" s="43">
        <v>1</v>
      </c>
      <c r="J102" s="42">
        <f t="shared" si="11"/>
        <v>5.076142131979695E-3</v>
      </c>
      <c r="K102" s="67"/>
    </row>
    <row r="103" spans="2:11" x14ac:dyDescent="0.3">
      <c r="B103" s="11" t="s">
        <v>60</v>
      </c>
      <c r="C103" s="43">
        <v>0</v>
      </c>
      <c r="D103" s="42">
        <f t="shared" si="8"/>
        <v>0</v>
      </c>
      <c r="E103" s="43">
        <v>0</v>
      </c>
      <c r="F103" s="42">
        <f t="shared" si="9"/>
        <v>0</v>
      </c>
      <c r="G103" s="43">
        <v>0</v>
      </c>
      <c r="H103" s="42">
        <f t="shared" si="10"/>
        <v>0</v>
      </c>
      <c r="I103" s="43">
        <v>0</v>
      </c>
      <c r="J103" s="42">
        <f t="shared" si="11"/>
        <v>0</v>
      </c>
      <c r="K103" s="67"/>
    </row>
    <row r="104" spans="2:11" ht="28.8" x14ac:dyDescent="0.3">
      <c r="B104" s="18" t="s">
        <v>61</v>
      </c>
      <c r="C104" s="43">
        <v>4</v>
      </c>
      <c r="D104" s="42">
        <f t="shared" si="8"/>
        <v>2.3668639053254437E-2</v>
      </c>
      <c r="E104" s="43">
        <v>0</v>
      </c>
      <c r="F104" s="42">
        <f t="shared" si="9"/>
        <v>0</v>
      </c>
      <c r="G104" s="43">
        <v>0</v>
      </c>
      <c r="H104" s="42">
        <f t="shared" si="10"/>
        <v>0</v>
      </c>
      <c r="I104" s="43">
        <v>4</v>
      </c>
      <c r="J104" s="42">
        <f t="shared" si="11"/>
        <v>2.030456852791878E-2</v>
      </c>
      <c r="K104" s="67"/>
    </row>
    <row r="105" spans="2:11" x14ac:dyDescent="0.3">
      <c r="B105" s="18" t="s">
        <v>46</v>
      </c>
      <c r="C105" s="43">
        <v>44</v>
      </c>
      <c r="D105" s="42">
        <f t="shared" si="8"/>
        <v>0.26035502958579881</v>
      </c>
      <c r="E105" s="43">
        <v>1</v>
      </c>
      <c r="F105" s="42">
        <f t="shared" si="9"/>
        <v>0.04</v>
      </c>
      <c r="G105" s="43">
        <v>0</v>
      </c>
      <c r="H105" s="42">
        <f t="shared" si="10"/>
        <v>0</v>
      </c>
      <c r="I105" s="43">
        <v>45</v>
      </c>
      <c r="J105" s="42">
        <f t="shared" si="11"/>
        <v>0.22842639593908629</v>
      </c>
      <c r="K105" s="67"/>
    </row>
    <row r="106" spans="2:11" ht="28.8" x14ac:dyDescent="0.3">
      <c r="B106" s="18" t="s">
        <v>52</v>
      </c>
      <c r="C106" s="43">
        <v>3</v>
      </c>
      <c r="D106" s="42">
        <f t="shared" si="8"/>
        <v>1.7751479289940829E-2</v>
      </c>
      <c r="E106" s="43">
        <v>0</v>
      </c>
      <c r="F106" s="42">
        <f t="shared" si="9"/>
        <v>0</v>
      </c>
      <c r="G106" s="43">
        <v>0</v>
      </c>
      <c r="H106" s="42">
        <f t="shared" si="10"/>
        <v>0</v>
      </c>
      <c r="I106" s="43">
        <v>3</v>
      </c>
      <c r="J106" s="42">
        <f t="shared" si="11"/>
        <v>1.5228426395939087E-2</v>
      </c>
      <c r="K106" s="67"/>
    </row>
    <row r="107" spans="2:11" x14ac:dyDescent="0.3">
      <c r="B107" s="18" t="s">
        <v>62</v>
      </c>
      <c r="C107" s="43">
        <v>34</v>
      </c>
      <c r="D107" s="42">
        <f t="shared" si="8"/>
        <v>0.20118343195266272</v>
      </c>
      <c r="E107" s="43">
        <v>3</v>
      </c>
      <c r="F107" s="42">
        <f t="shared" si="9"/>
        <v>0.12</v>
      </c>
      <c r="G107" s="43">
        <v>0</v>
      </c>
      <c r="H107" s="42">
        <f t="shared" si="10"/>
        <v>0</v>
      </c>
      <c r="I107" s="43">
        <v>37</v>
      </c>
      <c r="J107" s="42">
        <f t="shared" si="11"/>
        <v>0.18781725888324874</v>
      </c>
      <c r="K107" s="67"/>
    </row>
    <row r="108" spans="2:11" ht="43.2" x14ac:dyDescent="0.3">
      <c r="B108" s="18" t="s">
        <v>63</v>
      </c>
      <c r="C108" s="43">
        <v>0</v>
      </c>
      <c r="D108" s="42">
        <f t="shared" si="8"/>
        <v>0</v>
      </c>
      <c r="E108" s="43">
        <v>0</v>
      </c>
      <c r="F108" s="42">
        <f t="shared" si="9"/>
        <v>0</v>
      </c>
      <c r="G108" s="43">
        <v>0</v>
      </c>
      <c r="H108" s="42">
        <f t="shared" si="10"/>
        <v>0</v>
      </c>
      <c r="I108" s="43">
        <v>0</v>
      </c>
      <c r="J108" s="42">
        <f t="shared" si="11"/>
        <v>0</v>
      </c>
      <c r="K108" s="67"/>
    </row>
    <row r="109" spans="2:11" ht="28.8" x14ac:dyDescent="0.3">
      <c r="B109" s="18" t="s">
        <v>64</v>
      </c>
      <c r="C109" s="43">
        <v>5</v>
      </c>
      <c r="D109" s="42">
        <f t="shared" si="8"/>
        <v>2.9585798816568046E-2</v>
      </c>
      <c r="E109" s="43">
        <v>1</v>
      </c>
      <c r="F109" s="42">
        <f t="shared" si="9"/>
        <v>0.04</v>
      </c>
      <c r="G109" s="43">
        <v>0</v>
      </c>
      <c r="H109" s="42">
        <f t="shared" si="10"/>
        <v>0</v>
      </c>
      <c r="I109" s="43">
        <v>6</v>
      </c>
      <c r="J109" s="42">
        <f t="shared" si="11"/>
        <v>3.0456852791878174E-2</v>
      </c>
      <c r="K109" s="67"/>
    </row>
    <row r="110" spans="2:11" x14ac:dyDescent="0.3">
      <c r="B110" s="18" t="s">
        <v>65</v>
      </c>
      <c r="C110" s="43">
        <v>1</v>
      </c>
      <c r="D110" s="42">
        <f t="shared" si="8"/>
        <v>5.9171597633136093E-3</v>
      </c>
      <c r="E110" s="43">
        <v>1</v>
      </c>
      <c r="F110" s="42">
        <f t="shared" si="9"/>
        <v>0.04</v>
      </c>
      <c r="G110" s="43">
        <v>0</v>
      </c>
      <c r="H110" s="42">
        <f t="shared" si="10"/>
        <v>0</v>
      </c>
      <c r="I110" s="43">
        <v>2</v>
      </c>
      <c r="J110" s="42">
        <f t="shared" si="11"/>
        <v>1.015228426395939E-2</v>
      </c>
      <c r="K110" s="67"/>
    </row>
    <row r="111" spans="2:11" x14ac:dyDescent="0.3">
      <c r="B111" s="18" t="s">
        <v>91</v>
      </c>
      <c r="C111" s="43">
        <v>24</v>
      </c>
      <c r="D111" s="42">
        <f t="shared" si="8"/>
        <v>0.14201183431952663</v>
      </c>
      <c r="E111" s="43">
        <v>1</v>
      </c>
      <c r="F111" s="42">
        <f t="shared" si="9"/>
        <v>0.04</v>
      </c>
      <c r="G111" s="43">
        <v>0</v>
      </c>
      <c r="H111" s="42">
        <f t="shared" si="10"/>
        <v>0</v>
      </c>
      <c r="I111" s="43">
        <v>25</v>
      </c>
      <c r="J111" s="42">
        <f t="shared" si="11"/>
        <v>0.12690355329949238</v>
      </c>
      <c r="K111" s="67"/>
    </row>
    <row r="112" spans="2:11" x14ac:dyDescent="0.3">
      <c r="B112" s="11" t="s">
        <v>93</v>
      </c>
      <c r="C112" s="43">
        <v>4</v>
      </c>
      <c r="D112" s="42">
        <f t="shared" si="8"/>
        <v>2.3668639053254437E-2</v>
      </c>
      <c r="E112" s="43">
        <v>2</v>
      </c>
      <c r="F112" s="42">
        <f t="shared" si="9"/>
        <v>0.08</v>
      </c>
      <c r="G112" s="43">
        <v>1</v>
      </c>
      <c r="H112" s="42">
        <f t="shared" si="10"/>
        <v>0.33333333333333331</v>
      </c>
      <c r="I112" s="43">
        <v>7</v>
      </c>
      <c r="J112" s="42">
        <f t="shared" si="11"/>
        <v>3.553299492385787E-2</v>
      </c>
      <c r="K112" s="67"/>
    </row>
    <row r="113" spans="1:11" x14ac:dyDescent="0.3">
      <c r="B113" s="18" t="s">
        <v>66</v>
      </c>
      <c r="C113" s="43">
        <v>0</v>
      </c>
      <c r="D113" s="42">
        <f t="shared" si="8"/>
        <v>0</v>
      </c>
      <c r="E113" s="43">
        <v>0</v>
      </c>
      <c r="F113" s="42">
        <f t="shared" si="9"/>
        <v>0</v>
      </c>
      <c r="G113" s="43">
        <v>0</v>
      </c>
      <c r="H113" s="42">
        <f t="shared" si="10"/>
        <v>0</v>
      </c>
      <c r="I113" s="43">
        <v>0</v>
      </c>
      <c r="J113" s="42">
        <f t="shared" si="11"/>
        <v>0</v>
      </c>
      <c r="K113" s="67"/>
    </row>
    <row r="114" spans="1:11" x14ac:dyDescent="0.3">
      <c r="B114" s="11" t="s">
        <v>18</v>
      </c>
      <c r="C114" s="43">
        <v>0</v>
      </c>
      <c r="D114" s="42">
        <f t="shared" si="8"/>
        <v>0</v>
      </c>
      <c r="E114" s="43">
        <v>0</v>
      </c>
      <c r="F114" s="42">
        <f t="shared" si="9"/>
        <v>0</v>
      </c>
      <c r="G114" s="43">
        <v>0</v>
      </c>
      <c r="H114" s="42">
        <f t="shared" si="10"/>
        <v>0</v>
      </c>
      <c r="I114" s="43">
        <v>0</v>
      </c>
      <c r="J114" s="42">
        <f t="shared" si="11"/>
        <v>0</v>
      </c>
      <c r="K114" s="67"/>
    </row>
    <row r="115" spans="1:11" x14ac:dyDescent="0.3">
      <c r="B115" s="18" t="s">
        <v>56</v>
      </c>
      <c r="C115" s="43">
        <v>15</v>
      </c>
      <c r="D115" s="42">
        <f t="shared" si="8"/>
        <v>8.8757396449704137E-2</v>
      </c>
      <c r="E115" s="43">
        <v>3</v>
      </c>
      <c r="F115" s="42">
        <f t="shared" si="9"/>
        <v>0.12</v>
      </c>
      <c r="G115" s="43">
        <v>0</v>
      </c>
      <c r="H115" s="42">
        <f t="shared" si="10"/>
        <v>0</v>
      </c>
      <c r="I115" s="43">
        <v>18</v>
      </c>
      <c r="J115" s="42">
        <f t="shared" si="11"/>
        <v>9.1370558375634514E-2</v>
      </c>
      <c r="K115" s="67"/>
    </row>
    <row r="116" spans="1:11" x14ac:dyDescent="0.3">
      <c r="B116" s="23" t="s">
        <v>84</v>
      </c>
      <c r="K116" s="67"/>
    </row>
    <row r="118" spans="1:11" x14ac:dyDescent="0.3">
      <c r="A118" s="12"/>
      <c r="B118" s="10" t="s">
        <v>75</v>
      </c>
    </row>
    <row r="119" spans="1:11" x14ac:dyDescent="0.3">
      <c r="B119" s="96" t="s">
        <v>0</v>
      </c>
      <c r="C119" s="95" t="s">
        <v>6</v>
      </c>
      <c r="D119" s="95"/>
      <c r="E119" s="95" t="s">
        <v>7</v>
      </c>
      <c r="F119" s="95"/>
      <c r="G119" s="95" t="s">
        <v>8</v>
      </c>
      <c r="H119" s="95"/>
      <c r="I119" s="95" t="s">
        <v>3</v>
      </c>
      <c r="J119" s="95"/>
    </row>
    <row r="120" spans="1:11" x14ac:dyDescent="0.3">
      <c r="B120" s="96"/>
      <c r="C120" s="35" t="s">
        <v>1</v>
      </c>
      <c r="D120" s="35" t="s">
        <v>2</v>
      </c>
      <c r="E120" s="35" t="s">
        <v>1</v>
      </c>
      <c r="F120" s="35" t="s">
        <v>2</v>
      </c>
      <c r="G120" s="35" t="s">
        <v>1</v>
      </c>
      <c r="H120" s="35" t="s">
        <v>2</v>
      </c>
      <c r="I120" s="35" t="s">
        <v>1</v>
      </c>
      <c r="J120" s="35" t="s">
        <v>2</v>
      </c>
    </row>
    <row r="121" spans="1:11" x14ac:dyDescent="0.3">
      <c r="B121" s="4" t="s">
        <v>76</v>
      </c>
      <c r="C121" s="6">
        <v>12</v>
      </c>
      <c r="D121" s="15">
        <f t="shared" ref="D121:D126" si="12">C121/C$126</f>
        <v>0.17391304347826086</v>
      </c>
      <c r="E121" s="6">
        <v>5</v>
      </c>
      <c r="F121" s="15">
        <f t="shared" ref="F121:F126" si="13">E121/E$126</f>
        <v>0.15151515151515152</v>
      </c>
      <c r="G121" s="16">
        <v>0</v>
      </c>
      <c r="H121" s="15">
        <f t="shared" ref="H121:H126" si="14">G121/G$126</f>
        <v>0</v>
      </c>
      <c r="I121" s="6">
        <v>17</v>
      </c>
      <c r="J121" s="15">
        <f t="shared" ref="J121:J126" si="15">I121/I$126</f>
        <v>0.1650485436893204</v>
      </c>
    </row>
    <row r="122" spans="1:11" x14ac:dyDescent="0.3">
      <c r="B122" s="4" t="s">
        <v>77</v>
      </c>
      <c r="C122" s="6">
        <v>50</v>
      </c>
      <c r="D122" s="15">
        <f t="shared" si="12"/>
        <v>0.72463768115942029</v>
      </c>
      <c r="E122" s="6">
        <v>27</v>
      </c>
      <c r="F122" s="15">
        <f t="shared" si="13"/>
        <v>0.81818181818181823</v>
      </c>
      <c r="G122" s="6">
        <v>1</v>
      </c>
      <c r="H122" s="15">
        <f t="shared" si="14"/>
        <v>1</v>
      </c>
      <c r="I122" s="6">
        <v>78</v>
      </c>
      <c r="J122" s="15">
        <f t="shared" si="15"/>
        <v>0.75728155339805825</v>
      </c>
    </row>
    <row r="123" spans="1:11" x14ac:dyDescent="0.3">
      <c r="B123" s="11" t="s">
        <v>18</v>
      </c>
      <c r="C123" s="16">
        <v>0</v>
      </c>
      <c r="D123" s="15">
        <f t="shared" si="12"/>
        <v>0</v>
      </c>
      <c r="E123" s="16">
        <v>0</v>
      </c>
      <c r="F123" s="15">
        <f t="shared" si="13"/>
        <v>0</v>
      </c>
      <c r="G123" s="16">
        <v>0</v>
      </c>
      <c r="H123" s="15">
        <f t="shared" si="14"/>
        <v>0</v>
      </c>
      <c r="I123" s="16">
        <v>0</v>
      </c>
      <c r="J123" s="15">
        <f t="shared" si="15"/>
        <v>0</v>
      </c>
    </row>
    <row r="124" spans="1:11" x14ac:dyDescent="0.3">
      <c r="B124" s="18" t="s">
        <v>66</v>
      </c>
      <c r="C124" s="16">
        <v>0</v>
      </c>
      <c r="D124" s="15">
        <f t="shared" si="12"/>
        <v>0</v>
      </c>
      <c r="E124" s="16">
        <v>0</v>
      </c>
      <c r="F124" s="15">
        <f t="shared" si="13"/>
        <v>0</v>
      </c>
      <c r="G124" s="16">
        <v>0</v>
      </c>
      <c r="H124" s="15">
        <f t="shared" si="14"/>
        <v>0</v>
      </c>
      <c r="I124" s="16">
        <v>0</v>
      </c>
      <c r="J124" s="15">
        <f t="shared" si="15"/>
        <v>0</v>
      </c>
    </row>
    <row r="125" spans="1:11" x14ac:dyDescent="0.3">
      <c r="B125" s="18" t="s">
        <v>56</v>
      </c>
      <c r="C125" s="16">
        <v>7</v>
      </c>
      <c r="D125" s="15">
        <f t="shared" si="12"/>
        <v>0.10144927536231885</v>
      </c>
      <c r="E125" s="16">
        <v>1</v>
      </c>
      <c r="F125" s="15">
        <f t="shared" si="13"/>
        <v>3.0303030303030304E-2</v>
      </c>
      <c r="G125" s="16">
        <v>0</v>
      </c>
      <c r="H125" s="15">
        <f t="shared" si="14"/>
        <v>0</v>
      </c>
      <c r="I125" s="16">
        <v>8</v>
      </c>
      <c r="J125" s="15">
        <f t="shared" si="15"/>
        <v>7.7669902912621352E-2</v>
      </c>
    </row>
    <row r="126" spans="1:11" x14ac:dyDescent="0.3">
      <c r="B126" s="3" t="s">
        <v>3</v>
      </c>
      <c r="C126" s="64">
        <v>69</v>
      </c>
      <c r="D126" s="63">
        <f t="shared" si="12"/>
        <v>1</v>
      </c>
      <c r="E126" s="64">
        <v>33</v>
      </c>
      <c r="F126" s="63">
        <f t="shared" si="13"/>
        <v>1</v>
      </c>
      <c r="G126" s="64">
        <v>1</v>
      </c>
      <c r="H126" s="63">
        <f t="shared" si="14"/>
        <v>1</v>
      </c>
      <c r="I126" s="64">
        <v>103</v>
      </c>
      <c r="J126" s="63">
        <f t="shared" si="15"/>
        <v>1</v>
      </c>
    </row>
    <row r="127" spans="1:11" ht="28.8" x14ac:dyDescent="0.3">
      <c r="B127" s="24" t="s">
        <v>85</v>
      </c>
    </row>
    <row r="129" spans="1:10" x14ac:dyDescent="0.3">
      <c r="A129" s="12"/>
      <c r="B129" s="10" t="s">
        <v>78</v>
      </c>
    </row>
    <row r="130" spans="1:10" x14ac:dyDescent="0.3">
      <c r="B130" s="96" t="s">
        <v>0</v>
      </c>
      <c r="C130" s="95" t="s">
        <v>6</v>
      </c>
      <c r="D130" s="95"/>
      <c r="E130" s="95" t="s">
        <v>7</v>
      </c>
      <c r="F130" s="95"/>
      <c r="G130" s="95" t="s">
        <v>8</v>
      </c>
      <c r="H130" s="95"/>
      <c r="I130" s="95" t="s">
        <v>3</v>
      </c>
      <c r="J130" s="95"/>
    </row>
    <row r="131" spans="1:10" x14ac:dyDescent="0.3">
      <c r="B131" s="96"/>
      <c r="C131" s="35" t="s">
        <v>1</v>
      </c>
      <c r="D131" s="35" t="s">
        <v>2</v>
      </c>
      <c r="E131" s="35" t="s">
        <v>1</v>
      </c>
      <c r="F131" s="35" t="s">
        <v>2</v>
      </c>
      <c r="G131" s="35" t="s">
        <v>1</v>
      </c>
      <c r="H131" s="35" t="s">
        <v>2</v>
      </c>
      <c r="I131" s="35" t="s">
        <v>1</v>
      </c>
      <c r="J131" s="35" t="s">
        <v>2</v>
      </c>
    </row>
    <row r="132" spans="1:10" x14ac:dyDescent="0.3">
      <c r="B132" s="4" t="s">
        <v>79</v>
      </c>
      <c r="C132" s="6">
        <v>23</v>
      </c>
      <c r="D132" s="15">
        <f t="shared" ref="D132:D140" si="16">C132/C$140</f>
        <v>0.33333333333333331</v>
      </c>
      <c r="E132" s="6">
        <v>3</v>
      </c>
      <c r="F132" s="15">
        <f t="shared" ref="F132:F140" si="17">E132/E$140</f>
        <v>9.0909090909090912E-2</v>
      </c>
      <c r="G132" s="6">
        <v>0</v>
      </c>
      <c r="H132" s="15">
        <f t="shared" ref="H132:H140" si="18">G132/G$140</f>
        <v>0</v>
      </c>
      <c r="I132" s="6">
        <v>26</v>
      </c>
      <c r="J132" s="15">
        <f t="shared" ref="J132:J140" si="19">I132/I$140</f>
        <v>0.25242718446601942</v>
      </c>
    </row>
    <row r="133" spans="1:10" x14ac:dyDescent="0.3">
      <c r="B133" s="4" t="s">
        <v>99</v>
      </c>
      <c r="C133" s="6">
        <v>29</v>
      </c>
      <c r="D133" s="15">
        <f t="shared" si="16"/>
        <v>0.42028985507246375</v>
      </c>
      <c r="E133" s="6">
        <v>22</v>
      </c>
      <c r="F133" s="15">
        <f t="shared" si="17"/>
        <v>0.66666666666666663</v>
      </c>
      <c r="G133" s="6">
        <v>1</v>
      </c>
      <c r="H133" s="15">
        <f t="shared" si="18"/>
        <v>1</v>
      </c>
      <c r="I133" s="6">
        <v>52</v>
      </c>
      <c r="J133" s="15">
        <f t="shared" si="19"/>
        <v>0.50485436893203883</v>
      </c>
    </row>
    <row r="134" spans="1:10" x14ac:dyDescent="0.3">
      <c r="B134" s="4" t="s">
        <v>81</v>
      </c>
      <c r="C134" s="6">
        <v>0</v>
      </c>
      <c r="D134" s="15">
        <f t="shared" si="16"/>
        <v>0</v>
      </c>
      <c r="E134" s="6">
        <v>4</v>
      </c>
      <c r="F134" s="15">
        <f t="shared" si="17"/>
        <v>0.12121212121212122</v>
      </c>
      <c r="G134" s="6">
        <v>0</v>
      </c>
      <c r="H134" s="15">
        <f t="shared" si="18"/>
        <v>0</v>
      </c>
      <c r="I134" s="6">
        <v>4</v>
      </c>
      <c r="J134" s="15">
        <f t="shared" si="19"/>
        <v>3.8834951456310676E-2</v>
      </c>
    </row>
    <row r="135" spans="1:10" x14ac:dyDescent="0.3">
      <c r="B135" s="4" t="s">
        <v>92</v>
      </c>
      <c r="C135" s="6">
        <v>3</v>
      </c>
      <c r="D135" s="15">
        <f t="shared" si="16"/>
        <v>4.3478260869565216E-2</v>
      </c>
      <c r="E135" s="6">
        <v>1</v>
      </c>
      <c r="F135" s="15">
        <f t="shared" si="17"/>
        <v>3.0303030303030304E-2</v>
      </c>
      <c r="G135" s="6">
        <v>0</v>
      </c>
      <c r="H135" s="15">
        <f t="shared" si="18"/>
        <v>0</v>
      </c>
      <c r="I135" s="6">
        <v>4</v>
      </c>
      <c r="J135" s="15">
        <f t="shared" si="19"/>
        <v>3.8834951456310676E-2</v>
      </c>
    </row>
    <row r="136" spans="1:10" x14ac:dyDescent="0.3">
      <c r="B136" s="4" t="s">
        <v>82</v>
      </c>
      <c r="C136" s="6">
        <v>10</v>
      </c>
      <c r="D136" s="15">
        <f t="shared" si="16"/>
        <v>0.14492753623188406</v>
      </c>
      <c r="E136" s="6">
        <v>1</v>
      </c>
      <c r="F136" s="15">
        <f t="shared" si="17"/>
        <v>3.0303030303030304E-2</v>
      </c>
      <c r="G136" s="6">
        <v>0</v>
      </c>
      <c r="H136" s="15">
        <f t="shared" si="18"/>
        <v>0</v>
      </c>
      <c r="I136" s="6">
        <v>11</v>
      </c>
      <c r="J136" s="15">
        <f t="shared" si="19"/>
        <v>0.10679611650485436</v>
      </c>
    </row>
    <row r="137" spans="1:10" x14ac:dyDescent="0.3">
      <c r="B137" s="4" t="s">
        <v>14</v>
      </c>
      <c r="C137" s="6">
        <v>1</v>
      </c>
      <c r="D137" s="15">
        <f t="shared" si="16"/>
        <v>1.4492753623188406E-2</v>
      </c>
      <c r="E137" s="6">
        <v>0</v>
      </c>
      <c r="F137" s="15">
        <f t="shared" si="17"/>
        <v>0</v>
      </c>
      <c r="G137" s="6">
        <v>0</v>
      </c>
      <c r="H137" s="15">
        <f t="shared" si="18"/>
        <v>0</v>
      </c>
      <c r="I137" s="6">
        <v>1</v>
      </c>
      <c r="J137" s="15">
        <f t="shared" si="19"/>
        <v>9.7087378640776691E-3</v>
      </c>
    </row>
    <row r="138" spans="1:10" x14ac:dyDescent="0.3">
      <c r="B138" s="11" t="s">
        <v>18</v>
      </c>
      <c r="C138" s="6">
        <v>0</v>
      </c>
      <c r="D138" s="15">
        <f t="shared" si="16"/>
        <v>0</v>
      </c>
      <c r="E138" s="6">
        <v>0</v>
      </c>
      <c r="F138" s="15">
        <f t="shared" si="17"/>
        <v>0</v>
      </c>
      <c r="G138" s="6">
        <v>0</v>
      </c>
      <c r="H138" s="15">
        <f t="shared" si="18"/>
        <v>0</v>
      </c>
      <c r="I138" s="6">
        <v>0</v>
      </c>
      <c r="J138" s="15">
        <f t="shared" si="19"/>
        <v>0</v>
      </c>
    </row>
    <row r="139" spans="1:10" x14ac:dyDescent="0.3">
      <c r="B139" s="11" t="s">
        <v>56</v>
      </c>
      <c r="C139" s="6">
        <v>3</v>
      </c>
      <c r="D139" s="15">
        <f t="shared" si="16"/>
        <v>4.3478260869565216E-2</v>
      </c>
      <c r="E139" s="6">
        <v>2</v>
      </c>
      <c r="F139" s="15">
        <f t="shared" si="17"/>
        <v>6.0606060606060608E-2</v>
      </c>
      <c r="G139" s="6">
        <v>0</v>
      </c>
      <c r="H139" s="15">
        <f t="shared" si="18"/>
        <v>0</v>
      </c>
      <c r="I139" s="16">
        <v>5</v>
      </c>
      <c r="J139" s="15">
        <f t="shared" si="19"/>
        <v>4.8543689320388349E-2</v>
      </c>
    </row>
    <row r="140" spans="1:10" x14ac:dyDescent="0.3">
      <c r="B140" s="3" t="s">
        <v>3</v>
      </c>
      <c r="C140" s="64">
        <v>69</v>
      </c>
      <c r="D140" s="63">
        <f t="shared" si="16"/>
        <v>1</v>
      </c>
      <c r="E140" s="64">
        <f>SUM(E132:E139)</f>
        <v>33</v>
      </c>
      <c r="F140" s="63">
        <f t="shared" si="17"/>
        <v>1</v>
      </c>
      <c r="G140" s="64">
        <f>SUM(G132:G139)</f>
        <v>1</v>
      </c>
      <c r="H140" s="63">
        <f t="shared" si="18"/>
        <v>1</v>
      </c>
      <c r="I140" s="64">
        <v>103</v>
      </c>
      <c r="J140" s="63">
        <f t="shared" si="19"/>
        <v>1</v>
      </c>
    </row>
    <row r="141" spans="1:10" ht="28.8" x14ac:dyDescent="0.3">
      <c r="B141" s="24" t="s">
        <v>85</v>
      </c>
      <c r="C141" s="66"/>
      <c r="D141" s="65"/>
      <c r="E141" s="66"/>
      <c r="F141" s="65"/>
      <c r="G141" s="66"/>
      <c r="H141" s="65"/>
      <c r="I141" s="66"/>
      <c r="J141" s="65"/>
    </row>
  </sheetData>
  <mergeCells count="50">
    <mergeCell ref="I4:J4"/>
    <mergeCell ref="I11:J11"/>
    <mergeCell ref="I32:J32"/>
    <mergeCell ref="B4:B5"/>
    <mergeCell ref="C4:D4"/>
    <mergeCell ref="E4:F4"/>
    <mergeCell ref="G4:H4"/>
    <mergeCell ref="B11:B12"/>
    <mergeCell ref="C11:D11"/>
    <mergeCell ref="E11:F11"/>
    <mergeCell ref="G11:H11"/>
    <mergeCell ref="C56:D56"/>
    <mergeCell ref="E56:F56"/>
    <mergeCell ref="G56:H56"/>
    <mergeCell ref="I56:J56"/>
    <mergeCell ref="B32:B33"/>
    <mergeCell ref="C32:D32"/>
    <mergeCell ref="E32:F32"/>
    <mergeCell ref="G32:H32"/>
    <mergeCell ref="I65:J65"/>
    <mergeCell ref="B40:B41"/>
    <mergeCell ref="C40:D40"/>
    <mergeCell ref="E40:F40"/>
    <mergeCell ref="G40:H40"/>
    <mergeCell ref="I40:J40"/>
    <mergeCell ref="B48:B49"/>
    <mergeCell ref="C48:D48"/>
    <mergeCell ref="E48:F48"/>
    <mergeCell ref="G48:H48"/>
    <mergeCell ref="I48:J48"/>
    <mergeCell ref="B65:B66"/>
    <mergeCell ref="C65:D65"/>
    <mergeCell ref="E65:F65"/>
    <mergeCell ref="G65:H65"/>
    <mergeCell ref="B56:B57"/>
    <mergeCell ref="I89:J89"/>
    <mergeCell ref="B119:B120"/>
    <mergeCell ref="C119:D119"/>
    <mergeCell ref="E119:F119"/>
    <mergeCell ref="G119:H119"/>
    <mergeCell ref="I119:J119"/>
    <mergeCell ref="B89:B90"/>
    <mergeCell ref="C89:D89"/>
    <mergeCell ref="E89:F89"/>
    <mergeCell ref="G89:H89"/>
    <mergeCell ref="B130:B131"/>
    <mergeCell ref="C130:D130"/>
    <mergeCell ref="E130:F130"/>
    <mergeCell ref="G130:H130"/>
    <mergeCell ref="I130:J1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9"/>
  <sheetViews>
    <sheetView workbookViewId="0">
      <selection activeCell="C22" sqref="C22"/>
    </sheetView>
  </sheetViews>
  <sheetFormatPr defaultRowHeight="14.4" x14ac:dyDescent="0.3"/>
  <cols>
    <col min="2" max="2" width="68.109375" customWidth="1"/>
    <col min="3" max="8" width="14.109375" customWidth="1"/>
  </cols>
  <sheetData>
    <row r="1" spans="1:8" x14ac:dyDescent="0.3">
      <c r="B1" s="10" t="s">
        <v>106</v>
      </c>
    </row>
    <row r="3" spans="1:8" x14ac:dyDescent="0.3">
      <c r="A3" s="12"/>
      <c r="B3" s="10" t="s">
        <v>54</v>
      </c>
    </row>
    <row r="4" spans="1:8" x14ac:dyDescent="0.3">
      <c r="B4" s="96" t="s">
        <v>0</v>
      </c>
      <c r="C4" s="95" t="s">
        <v>97</v>
      </c>
      <c r="D4" s="95"/>
      <c r="E4" s="95" t="s">
        <v>98</v>
      </c>
      <c r="F4" s="95"/>
      <c r="G4" s="95" t="s">
        <v>3</v>
      </c>
      <c r="H4" s="95"/>
    </row>
    <row r="5" spans="1:8" x14ac:dyDescent="0.3">
      <c r="B5" s="96"/>
      <c r="C5" s="35" t="s">
        <v>1</v>
      </c>
      <c r="D5" s="35" t="s">
        <v>2</v>
      </c>
      <c r="E5" s="35" t="s">
        <v>1</v>
      </c>
      <c r="F5" s="35" t="s">
        <v>2</v>
      </c>
      <c r="G5" s="35" t="s">
        <v>1</v>
      </c>
      <c r="H5" s="35" t="s">
        <v>2</v>
      </c>
    </row>
    <row r="6" spans="1:8" x14ac:dyDescent="0.3">
      <c r="B6" s="4" t="s">
        <v>4</v>
      </c>
      <c r="C6" s="19">
        <v>33</v>
      </c>
      <c r="D6" s="39">
        <f>C6/C$8</f>
        <v>0.30841121495327101</v>
      </c>
      <c r="E6" s="19">
        <v>72</v>
      </c>
      <c r="F6" s="39">
        <f>E6/E$8</f>
        <v>0.37305699481865284</v>
      </c>
      <c r="G6" s="19">
        <v>105</v>
      </c>
      <c r="H6" s="8">
        <f>G6/G$8</f>
        <v>0.35</v>
      </c>
    </row>
    <row r="7" spans="1:8" x14ac:dyDescent="0.3">
      <c r="B7" s="4" t="s">
        <v>5</v>
      </c>
      <c r="C7" s="19">
        <v>74</v>
      </c>
      <c r="D7" s="39">
        <f>C7/C$8</f>
        <v>0.69158878504672894</v>
      </c>
      <c r="E7" s="19">
        <v>121</v>
      </c>
      <c r="F7" s="39">
        <f>E7/E$8</f>
        <v>0.62694300518134716</v>
      </c>
      <c r="G7" s="19">
        <v>195</v>
      </c>
      <c r="H7" s="8">
        <f>G7/G$8</f>
        <v>0.65</v>
      </c>
    </row>
    <row r="8" spans="1:8" x14ac:dyDescent="0.3">
      <c r="B8" s="3" t="s">
        <v>3</v>
      </c>
      <c r="C8" s="60">
        <v>107</v>
      </c>
      <c r="D8" s="61">
        <f>C8/C$8</f>
        <v>1</v>
      </c>
      <c r="E8" s="60">
        <v>193</v>
      </c>
      <c r="F8" s="61">
        <f>E8/E$8</f>
        <v>1</v>
      </c>
      <c r="G8" s="60">
        <v>300</v>
      </c>
      <c r="H8" s="73">
        <f>G8/G$8</f>
        <v>1</v>
      </c>
    </row>
    <row r="10" spans="1:8" x14ac:dyDescent="0.3">
      <c r="A10" s="12"/>
      <c r="B10" s="10" t="s">
        <v>55</v>
      </c>
    </row>
    <row r="11" spans="1:8" x14ac:dyDescent="0.3">
      <c r="B11" s="96" t="s">
        <v>0</v>
      </c>
      <c r="C11" s="95" t="s">
        <v>97</v>
      </c>
      <c r="D11" s="95"/>
      <c r="E11" s="95" t="s">
        <v>98</v>
      </c>
      <c r="F11" s="95"/>
      <c r="G11" s="95" t="s">
        <v>3</v>
      </c>
      <c r="H11" s="95"/>
    </row>
    <row r="12" spans="1:8" x14ac:dyDescent="0.3">
      <c r="B12" s="96"/>
      <c r="C12" s="35" t="s">
        <v>1</v>
      </c>
      <c r="D12" s="35" t="s">
        <v>2</v>
      </c>
      <c r="E12" s="35" t="s">
        <v>1</v>
      </c>
      <c r="F12" s="35" t="s">
        <v>2</v>
      </c>
      <c r="G12" s="35" t="s">
        <v>1</v>
      </c>
      <c r="H12" s="35" t="s">
        <v>2</v>
      </c>
    </row>
    <row r="13" spans="1:8" x14ac:dyDescent="0.3">
      <c r="B13" s="4" t="s">
        <v>6</v>
      </c>
      <c r="C13" s="6">
        <v>85</v>
      </c>
      <c r="D13" s="15">
        <f>C13/C$16</f>
        <v>0.79439252336448596</v>
      </c>
      <c r="E13" s="6">
        <v>153</v>
      </c>
      <c r="F13" s="15">
        <f>E13/E$16</f>
        <v>0.79274611398963735</v>
      </c>
      <c r="G13" s="6">
        <v>238</v>
      </c>
      <c r="H13" s="8">
        <f>G13/G$16</f>
        <v>0.79333333333333333</v>
      </c>
    </row>
    <row r="14" spans="1:8" x14ac:dyDescent="0.3">
      <c r="B14" s="4" t="s">
        <v>7</v>
      </c>
      <c r="C14" s="6">
        <v>21</v>
      </c>
      <c r="D14" s="15">
        <f>C14/C$16</f>
        <v>0.19626168224299065</v>
      </c>
      <c r="E14" s="6">
        <v>37</v>
      </c>
      <c r="F14" s="15">
        <f>E14/E$16</f>
        <v>0.19170984455958548</v>
      </c>
      <c r="G14" s="6">
        <v>58</v>
      </c>
      <c r="H14" s="8">
        <f>G14/G$16</f>
        <v>0.19333333333333333</v>
      </c>
    </row>
    <row r="15" spans="1:8" x14ac:dyDescent="0.3">
      <c r="B15" s="4" t="s">
        <v>8</v>
      </c>
      <c r="C15" s="6">
        <v>1</v>
      </c>
      <c r="D15" s="15">
        <f>C15/C$16</f>
        <v>9.3457943925233638E-3</v>
      </c>
      <c r="E15" s="6">
        <v>3</v>
      </c>
      <c r="F15" s="15">
        <f>E15/E$16</f>
        <v>1.5544041450777202E-2</v>
      </c>
      <c r="G15" s="6">
        <v>4</v>
      </c>
      <c r="H15" s="8">
        <f>G15/G$16</f>
        <v>1.3333333333333334E-2</v>
      </c>
    </row>
    <row r="16" spans="1:8" x14ac:dyDescent="0.3">
      <c r="B16" s="3" t="s">
        <v>3</v>
      </c>
      <c r="C16" s="64">
        <v>107</v>
      </c>
      <c r="D16" s="63">
        <f>C16/C$16</f>
        <v>1</v>
      </c>
      <c r="E16" s="64">
        <v>193</v>
      </c>
      <c r="F16" s="63">
        <f>E16/E$16</f>
        <v>1</v>
      </c>
      <c r="G16" s="64">
        <v>300</v>
      </c>
      <c r="H16" s="73">
        <f>G16/G$16</f>
        <v>1</v>
      </c>
    </row>
    <row r="18" spans="1:8" x14ac:dyDescent="0.3">
      <c r="A18" s="12"/>
      <c r="B18" s="10" t="s">
        <v>19</v>
      </c>
      <c r="C18" s="13"/>
      <c r="D18" s="13"/>
    </row>
    <row r="19" spans="1:8" x14ac:dyDescent="0.3">
      <c r="A19" s="12"/>
      <c r="B19" s="96" t="s">
        <v>0</v>
      </c>
      <c r="C19" s="95" t="s">
        <v>97</v>
      </c>
      <c r="D19" s="95"/>
      <c r="E19" s="95" t="s">
        <v>98</v>
      </c>
      <c r="F19" s="95"/>
      <c r="G19" s="95" t="s">
        <v>3</v>
      </c>
      <c r="H19" s="95"/>
    </row>
    <row r="20" spans="1:8" x14ac:dyDescent="0.3">
      <c r="A20" s="12"/>
      <c r="B20" s="96"/>
      <c r="C20" s="35" t="s">
        <v>1</v>
      </c>
      <c r="D20" s="35" t="s">
        <v>2</v>
      </c>
      <c r="E20" s="35" t="s">
        <v>1</v>
      </c>
      <c r="F20" s="35" t="s">
        <v>2</v>
      </c>
      <c r="G20" s="35" t="s">
        <v>1</v>
      </c>
      <c r="H20" s="35" t="s">
        <v>2</v>
      </c>
    </row>
    <row r="21" spans="1:8" x14ac:dyDescent="0.3">
      <c r="A21" s="12"/>
      <c r="B21" s="4" t="s">
        <v>20</v>
      </c>
      <c r="C21" s="19">
        <v>28</v>
      </c>
      <c r="D21" s="39">
        <f t="shared" ref="D21:D37" si="0">C21/C$37</f>
        <v>0.26168224299065418</v>
      </c>
      <c r="E21" s="19">
        <v>59</v>
      </c>
      <c r="F21" s="39">
        <f t="shared" ref="F21:F37" si="1">E21/E$37</f>
        <v>0.30569948186528495</v>
      </c>
      <c r="G21" s="19">
        <v>87</v>
      </c>
      <c r="H21" s="39">
        <f t="shared" ref="H21:H34" si="2">G21/G$37</f>
        <v>0.28999999999999998</v>
      </c>
    </row>
    <row r="22" spans="1:8" x14ac:dyDescent="0.3">
      <c r="A22" s="12"/>
      <c r="B22" s="4" t="s">
        <v>21</v>
      </c>
      <c r="C22" s="19">
        <v>14</v>
      </c>
      <c r="D22" s="39">
        <f t="shared" si="0"/>
        <v>0.13084112149532709</v>
      </c>
      <c r="E22" s="19">
        <v>21</v>
      </c>
      <c r="F22" s="39">
        <f t="shared" si="1"/>
        <v>0.10880829015544041</v>
      </c>
      <c r="G22" s="19">
        <v>35</v>
      </c>
      <c r="H22" s="39">
        <f t="shared" si="2"/>
        <v>0.11666666666666667</v>
      </c>
    </row>
    <row r="23" spans="1:8" x14ac:dyDescent="0.3">
      <c r="A23" s="12"/>
      <c r="B23" s="4" t="s">
        <v>32</v>
      </c>
      <c r="C23" s="19">
        <v>10</v>
      </c>
      <c r="D23" s="39">
        <f t="shared" si="0"/>
        <v>9.3457943925233641E-2</v>
      </c>
      <c r="E23" s="19">
        <v>11</v>
      </c>
      <c r="F23" s="39">
        <f t="shared" si="1"/>
        <v>5.6994818652849742E-2</v>
      </c>
      <c r="G23" s="19">
        <v>21</v>
      </c>
      <c r="H23" s="39">
        <f t="shared" si="2"/>
        <v>7.0000000000000007E-2</v>
      </c>
    </row>
    <row r="24" spans="1:8" x14ac:dyDescent="0.3">
      <c r="A24" s="12"/>
      <c r="B24" s="4" t="s">
        <v>25</v>
      </c>
      <c r="C24" s="19">
        <v>2</v>
      </c>
      <c r="D24" s="39">
        <f t="shared" si="0"/>
        <v>1.8691588785046728E-2</v>
      </c>
      <c r="E24" s="19">
        <v>1</v>
      </c>
      <c r="F24" s="39">
        <f t="shared" si="1"/>
        <v>5.1813471502590676E-3</v>
      </c>
      <c r="G24" s="19">
        <v>3</v>
      </c>
      <c r="H24" s="39">
        <f t="shared" si="2"/>
        <v>0.01</v>
      </c>
    </row>
    <row r="25" spans="1:8" x14ac:dyDescent="0.3">
      <c r="A25" s="12"/>
      <c r="B25" s="4" t="s">
        <v>26</v>
      </c>
      <c r="C25" s="19">
        <v>1</v>
      </c>
      <c r="D25" s="39">
        <f t="shared" si="0"/>
        <v>9.3457943925233638E-3</v>
      </c>
      <c r="E25" s="19">
        <v>1</v>
      </c>
      <c r="F25" s="39">
        <f t="shared" si="1"/>
        <v>5.1813471502590676E-3</v>
      </c>
      <c r="G25" s="19">
        <v>2</v>
      </c>
      <c r="H25" s="39">
        <f t="shared" si="2"/>
        <v>6.6666666666666671E-3</v>
      </c>
    </row>
    <row r="26" spans="1:8" x14ac:dyDescent="0.3">
      <c r="A26" s="12"/>
      <c r="B26" s="4" t="s">
        <v>30</v>
      </c>
      <c r="C26" s="19">
        <v>5</v>
      </c>
      <c r="D26" s="39">
        <f t="shared" si="0"/>
        <v>4.6728971962616821E-2</v>
      </c>
      <c r="E26" s="19">
        <v>14</v>
      </c>
      <c r="F26" s="39">
        <f t="shared" si="1"/>
        <v>7.2538860103626937E-2</v>
      </c>
      <c r="G26" s="19">
        <v>19</v>
      </c>
      <c r="H26" s="39">
        <f t="shared" si="2"/>
        <v>6.3333333333333339E-2</v>
      </c>
    </row>
    <row r="27" spans="1:8" x14ac:dyDescent="0.3">
      <c r="A27" s="12"/>
      <c r="B27" s="4" t="s">
        <v>28</v>
      </c>
      <c r="C27" s="19">
        <v>2</v>
      </c>
      <c r="D27" s="39">
        <f t="shared" si="0"/>
        <v>1.8691588785046728E-2</v>
      </c>
      <c r="E27" s="19">
        <v>4</v>
      </c>
      <c r="F27" s="39">
        <f t="shared" si="1"/>
        <v>2.072538860103627E-2</v>
      </c>
      <c r="G27" s="19">
        <v>6</v>
      </c>
      <c r="H27" s="39">
        <f t="shared" si="2"/>
        <v>0.02</v>
      </c>
    </row>
    <row r="28" spans="1:8" x14ac:dyDescent="0.3">
      <c r="A28" s="12"/>
      <c r="B28" s="4" t="s">
        <v>24</v>
      </c>
      <c r="C28" s="19">
        <v>6</v>
      </c>
      <c r="D28" s="39">
        <f t="shared" si="0"/>
        <v>5.6074766355140186E-2</v>
      </c>
      <c r="E28" s="19">
        <v>1</v>
      </c>
      <c r="F28" s="39">
        <f t="shared" si="1"/>
        <v>5.1813471502590676E-3</v>
      </c>
      <c r="G28" s="19">
        <v>7</v>
      </c>
      <c r="H28" s="39">
        <f t="shared" si="2"/>
        <v>2.3333333333333334E-2</v>
      </c>
    </row>
    <row r="29" spans="1:8" x14ac:dyDescent="0.3">
      <c r="A29" s="12"/>
      <c r="B29" s="4" t="s">
        <v>22</v>
      </c>
      <c r="C29" s="19">
        <v>4</v>
      </c>
      <c r="D29" s="39">
        <f t="shared" si="0"/>
        <v>3.7383177570093455E-2</v>
      </c>
      <c r="E29" s="19">
        <v>7</v>
      </c>
      <c r="F29" s="39">
        <f t="shared" si="1"/>
        <v>3.6269430051813469E-2</v>
      </c>
      <c r="G29" s="19">
        <v>11</v>
      </c>
      <c r="H29" s="39">
        <f t="shared" si="2"/>
        <v>3.6666666666666667E-2</v>
      </c>
    </row>
    <row r="30" spans="1:8" x14ac:dyDescent="0.3">
      <c r="A30" s="12"/>
      <c r="B30" s="4" t="s">
        <v>33</v>
      </c>
      <c r="C30" s="19">
        <v>4</v>
      </c>
      <c r="D30" s="39">
        <f t="shared" si="0"/>
        <v>3.7383177570093455E-2</v>
      </c>
      <c r="E30" s="19">
        <v>6</v>
      </c>
      <c r="F30" s="39">
        <f t="shared" si="1"/>
        <v>3.1088082901554404E-2</v>
      </c>
      <c r="G30" s="19">
        <v>10</v>
      </c>
      <c r="H30" s="39">
        <f t="shared" si="2"/>
        <v>3.3333333333333333E-2</v>
      </c>
    </row>
    <row r="31" spans="1:8" x14ac:dyDescent="0.3">
      <c r="A31" s="12"/>
      <c r="B31" s="4" t="s">
        <v>34</v>
      </c>
      <c r="C31" s="16">
        <v>0</v>
      </c>
      <c r="D31" s="39">
        <f t="shared" si="0"/>
        <v>0</v>
      </c>
      <c r="E31" s="16">
        <v>0</v>
      </c>
      <c r="F31" s="39">
        <f t="shared" si="1"/>
        <v>0</v>
      </c>
      <c r="G31" s="19">
        <v>0</v>
      </c>
      <c r="H31" s="39">
        <f t="shared" si="2"/>
        <v>0</v>
      </c>
    </row>
    <row r="32" spans="1:8" x14ac:dyDescent="0.3">
      <c r="A32" s="12"/>
      <c r="B32" s="4" t="s">
        <v>23</v>
      </c>
      <c r="C32" s="19">
        <v>7</v>
      </c>
      <c r="D32" s="39">
        <f t="shared" si="0"/>
        <v>6.5420560747663545E-2</v>
      </c>
      <c r="E32" s="19">
        <v>11</v>
      </c>
      <c r="F32" s="39">
        <f t="shared" si="1"/>
        <v>5.6994818652849742E-2</v>
      </c>
      <c r="G32" s="19">
        <v>18</v>
      </c>
      <c r="H32" s="39">
        <f t="shared" si="2"/>
        <v>0.06</v>
      </c>
    </row>
    <row r="33" spans="1:8" x14ac:dyDescent="0.3">
      <c r="A33" s="12"/>
      <c r="B33" s="4" t="s">
        <v>27</v>
      </c>
      <c r="C33" s="19">
        <v>12</v>
      </c>
      <c r="D33" s="39">
        <f t="shared" si="0"/>
        <v>0.11214953271028037</v>
      </c>
      <c r="E33" s="19">
        <v>31</v>
      </c>
      <c r="F33" s="39">
        <f t="shared" si="1"/>
        <v>0.16062176165803108</v>
      </c>
      <c r="G33" s="19">
        <v>43</v>
      </c>
      <c r="H33" s="39">
        <f t="shared" si="2"/>
        <v>0.14333333333333334</v>
      </c>
    </row>
    <row r="34" spans="1:8" x14ac:dyDescent="0.3">
      <c r="A34" s="12"/>
      <c r="B34" s="4" t="s">
        <v>29</v>
      </c>
      <c r="C34" s="19">
        <v>1</v>
      </c>
      <c r="D34" s="39">
        <f t="shared" si="0"/>
        <v>9.3457943925233638E-3</v>
      </c>
      <c r="E34" s="19">
        <v>1</v>
      </c>
      <c r="F34" s="39">
        <f t="shared" si="1"/>
        <v>5.1813471502590676E-3</v>
      </c>
      <c r="G34" s="19">
        <v>2</v>
      </c>
      <c r="H34" s="39">
        <f t="shared" si="2"/>
        <v>6.6666666666666671E-3</v>
      </c>
    </row>
    <row r="35" spans="1:8" x14ac:dyDescent="0.3">
      <c r="A35" s="12"/>
      <c r="B35" s="4" t="s">
        <v>86</v>
      </c>
      <c r="C35" s="19">
        <v>0</v>
      </c>
      <c r="D35" s="39">
        <f t="shared" si="0"/>
        <v>0</v>
      </c>
      <c r="E35" s="19">
        <v>1</v>
      </c>
      <c r="F35" s="39">
        <f t="shared" si="1"/>
        <v>5.1813471502590676E-3</v>
      </c>
      <c r="G35" s="19">
        <v>1</v>
      </c>
      <c r="H35" s="15" t="s">
        <v>90</v>
      </c>
    </row>
    <row r="36" spans="1:8" x14ac:dyDescent="0.3">
      <c r="A36" s="12"/>
      <c r="B36" s="4" t="s">
        <v>31</v>
      </c>
      <c r="C36" s="19">
        <v>11</v>
      </c>
      <c r="D36" s="39">
        <f t="shared" si="0"/>
        <v>0.10280373831775701</v>
      </c>
      <c r="E36" s="19">
        <v>24</v>
      </c>
      <c r="F36" s="39">
        <f t="shared" si="1"/>
        <v>0.12435233160621761</v>
      </c>
      <c r="G36" s="19">
        <v>35</v>
      </c>
      <c r="H36" s="39">
        <f>G36/G$37</f>
        <v>0.11666666666666667</v>
      </c>
    </row>
    <row r="37" spans="1:8" x14ac:dyDescent="0.3">
      <c r="A37" s="12"/>
      <c r="B37" s="3" t="s">
        <v>3</v>
      </c>
      <c r="C37" s="60">
        <v>107</v>
      </c>
      <c r="D37" s="61">
        <f t="shared" si="0"/>
        <v>1</v>
      </c>
      <c r="E37" s="60">
        <v>193</v>
      </c>
      <c r="F37" s="61">
        <f t="shared" si="1"/>
        <v>1</v>
      </c>
      <c r="G37" s="60">
        <v>300</v>
      </c>
      <c r="H37" s="61">
        <f>G37/G$37</f>
        <v>1</v>
      </c>
    </row>
    <row r="39" spans="1:8" x14ac:dyDescent="0.3">
      <c r="A39" s="12"/>
      <c r="B39" s="10" t="s">
        <v>9</v>
      </c>
    </row>
    <row r="40" spans="1:8" x14ac:dyDescent="0.3">
      <c r="A40" s="12"/>
      <c r="B40" s="96" t="s">
        <v>0</v>
      </c>
      <c r="C40" s="95" t="s">
        <v>97</v>
      </c>
      <c r="D40" s="95"/>
      <c r="E40" s="95" t="s">
        <v>98</v>
      </c>
      <c r="F40" s="95"/>
      <c r="G40" s="95" t="s">
        <v>3</v>
      </c>
      <c r="H40" s="95"/>
    </row>
    <row r="41" spans="1:8" x14ac:dyDescent="0.3">
      <c r="A41" s="12"/>
      <c r="B41" s="96"/>
      <c r="C41" s="35" t="s">
        <v>1</v>
      </c>
      <c r="D41" s="35" t="s">
        <v>2</v>
      </c>
      <c r="E41" s="35" t="s">
        <v>1</v>
      </c>
      <c r="F41" s="35" t="s">
        <v>2</v>
      </c>
      <c r="G41" s="35" t="s">
        <v>1</v>
      </c>
      <c r="H41" s="35" t="s">
        <v>2</v>
      </c>
    </row>
    <row r="42" spans="1:8" x14ac:dyDescent="0.3">
      <c r="A42" s="12"/>
      <c r="B42" s="4" t="s">
        <v>10</v>
      </c>
      <c r="C42" s="19">
        <v>102</v>
      </c>
      <c r="D42" s="39">
        <f>C42/C$44</f>
        <v>0.95327102803738317</v>
      </c>
      <c r="E42" s="19">
        <v>181</v>
      </c>
      <c r="F42" s="39">
        <f>E42/E$44</f>
        <v>0.93782383419689119</v>
      </c>
      <c r="G42" s="19">
        <v>283</v>
      </c>
      <c r="H42" s="39">
        <f>G42/G$44</f>
        <v>0.94333333333333336</v>
      </c>
    </row>
    <row r="43" spans="1:8" x14ac:dyDescent="0.3">
      <c r="A43" s="12"/>
      <c r="B43" s="4" t="s">
        <v>11</v>
      </c>
      <c r="C43" s="19">
        <v>5</v>
      </c>
      <c r="D43" s="39">
        <f>C43/C$44</f>
        <v>4.6728971962616821E-2</v>
      </c>
      <c r="E43" s="19">
        <v>12</v>
      </c>
      <c r="F43" s="39">
        <f>E43/E$44</f>
        <v>6.2176165803108807E-2</v>
      </c>
      <c r="G43" s="19">
        <v>17</v>
      </c>
      <c r="H43" s="39">
        <f>G43/G$44</f>
        <v>5.6666666666666664E-2</v>
      </c>
    </row>
    <row r="44" spans="1:8" x14ac:dyDescent="0.3">
      <c r="A44" s="12"/>
      <c r="B44" s="3" t="s">
        <v>3</v>
      </c>
      <c r="C44" s="60">
        <v>107</v>
      </c>
      <c r="D44" s="61">
        <f>C44/C$44</f>
        <v>1</v>
      </c>
      <c r="E44" s="60">
        <v>193</v>
      </c>
      <c r="F44" s="61">
        <f>E44/E$44</f>
        <v>1</v>
      </c>
      <c r="G44" s="60">
        <v>300</v>
      </c>
      <c r="H44" s="61">
        <f>G44/G$44</f>
        <v>1</v>
      </c>
    </row>
    <row r="46" spans="1:8" x14ac:dyDescent="0.3">
      <c r="A46" s="12"/>
      <c r="B46" s="10" t="s">
        <v>12</v>
      </c>
      <c r="C46" s="13"/>
      <c r="D46" s="13"/>
    </row>
    <row r="47" spans="1:8" x14ac:dyDescent="0.3">
      <c r="A47" s="12"/>
      <c r="B47" s="96" t="s">
        <v>0</v>
      </c>
      <c r="C47" s="95" t="s">
        <v>97</v>
      </c>
      <c r="D47" s="95"/>
      <c r="E47" s="95" t="s">
        <v>98</v>
      </c>
      <c r="F47" s="95"/>
      <c r="G47" s="95" t="s">
        <v>3</v>
      </c>
      <c r="H47" s="95"/>
    </row>
    <row r="48" spans="1:8" x14ac:dyDescent="0.3">
      <c r="A48" s="12"/>
      <c r="B48" s="96"/>
      <c r="C48" s="35" t="s">
        <v>1</v>
      </c>
      <c r="D48" s="35" t="s">
        <v>2</v>
      </c>
      <c r="E48" s="35" t="s">
        <v>1</v>
      </c>
      <c r="F48" s="35" t="s">
        <v>2</v>
      </c>
      <c r="G48" s="35" t="s">
        <v>1</v>
      </c>
      <c r="H48" s="35" t="s">
        <v>2</v>
      </c>
    </row>
    <row r="49" spans="1:8" x14ac:dyDescent="0.3">
      <c r="A49" s="12"/>
      <c r="B49" s="4" t="s">
        <v>10</v>
      </c>
      <c r="C49" s="31">
        <v>2</v>
      </c>
      <c r="D49" s="39">
        <f>C49/C$52</f>
        <v>1.8691588785046728E-2</v>
      </c>
      <c r="E49" s="31">
        <v>5</v>
      </c>
      <c r="F49" s="39">
        <f>E49/E$52</f>
        <v>2.5906735751295335E-2</v>
      </c>
      <c r="G49" s="11">
        <v>7</v>
      </c>
      <c r="H49" s="39">
        <f>G49/G$52</f>
        <v>2.3333333333333334E-2</v>
      </c>
    </row>
    <row r="50" spans="1:8" x14ac:dyDescent="0.3">
      <c r="A50" s="12"/>
      <c r="B50" s="4" t="s">
        <v>89</v>
      </c>
      <c r="C50" s="19">
        <v>104</v>
      </c>
      <c r="D50" s="39">
        <f>C50/C$52</f>
        <v>0.9719626168224299</v>
      </c>
      <c r="E50" s="19">
        <v>188</v>
      </c>
      <c r="F50" s="39">
        <f>E50/E$52</f>
        <v>0.97409326424870468</v>
      </c>
      <c r="G50" s="19">
        <v>292</v>
      </c>
      <c r="H50" s="39">
        <f>G50/G$52</f>
        <v>0.97333333333333338</v>
      </c>
    </row>
    <row r="51" spans="1:8" x14ac:dyDescent="0.3">
      <c r="A51" s="12"/>
      <c r="B51" s="4" t="s">
        <v>87</v>
      </c>
      <c r="C51" s="19">
        <v>1</v>
      </c>
      <c r="D51" s="39">
        <f>C51/C$52</f>
        <v>9.3457943925233638E-3</v>
      </c>
      <c r="E51" s="19">
        <v>0</v>
      </c>
      <c r="F51" s="39">
        <f>E51/E$52</f>
        <v>0</v>
      </c>
      <c r="G51" s="19">
        <v>1</v>
      </c>
      <c r="H51" s="15" t="s">
        <v>90</v>
      </c>
    </row>
    <row r="52" spans="1:8" x14ac:dyDescent="0.3">
      <c r="A52" s="12"/>
      <c r="B52" s="3" t="s">
        <v>3</v>
      </c>
      <c r="C52" s="60">
        <f>SUM(C49:C51)</f>
        <v>107</v>
      </c>
      <c r="D52" s="61">
        <f>C52/C$52</f>
        <v>1</v>
      </c>
      <c r="E52" s="60">
        <f>SUM(E49:E51)</f>
        <v>193</v>
      </c>
      <c r="F52" s="61">
        <f>E52/E$52</f>
        <v>1</v>
      </c>
      <c r="G52" s="60">
        <f>SUM(G49:G51)</f>
        <v>300</v>
      </c>
      <c r="H52" s="61">
        <f>SUM(H49:H51)</f>
        <v>0.9966666666666667</v>
      </c>
    </row>
    <row r="55" spans="1:8" x14ac:dyDescent="0.3">
      <c r="A55" s="12"/>
      <c r="B55" s="10" t="s">
        <v>13</v>
      </c>
    </row>
    <row r="56" spans="1:8" x14ac:dyDescent="0.3">
      <c r="B56" s="96" t="s">
        <v>0</v>
      </c>
      <c r="C56" s="95" t="s">
        <v>97</v>
      </c>
      <c r="D56" s="95"/>
      <c r="E56" s="95" t="s">
        <v>98</v>
      </c>
      <c r="F56" s="95"/>
      <c r="G56" s="95" t="s">
        <v>3</v>
      </c>
      <c r="H56" s="95"/>
    </row>
    <row r="57" spans="1:8" x14ac:dyDescent="0.3">
      <c r="B57" s="96"/>
      <c r="C57" s="35" t="s">
        <v>1</v>
      </c>
      <c r="D57" s="35" t="s">
        <v>2</v>
      </c>
      <c r="E57" s="35" t="s">
        <v>1</v>
      </c>
      <c r="F57" s="35" t="s">
        <v>2</v>
      </c>
      <c r="G57" s="35" t="s">
        <v>1</v>
      </c>
      <c r="H57" s="35" t="s">
        <v>2</v>
      </c>
    </row>
    <row r="58" spans="1:8" x14ac:dyDescent="0.3">
      <c r="B58" s="4" t="s">
        <v>89</v>
      </c>
      <c r="C58" s="19">
        <v>98</v>
      </c>
      <c r="D58" s="39">
        <f>C58/C$61</f>
        <v>0.93333333333333335</v>
      </c>
      <c r="E58" s="19">
        <v>175</v>
      </c>
      <c r="F58" s="39">
        <f>E58/E$61</f>
        <v>0.93085106382978722</v>
      </c>
      <c r="G58" s="19">
        <v>273</v>
      </c>
      <c r="H58" s="15">
        <f>G58/G$61</f>
        <v>0.93174061433447097</v>
      </c>
    </row>
    <row r="59" spans="1:8" x14ac:dyDescent="0.3">
      <c r="B59" s="4" t="s">
        <v>88</v>
      </c>
      <c r="C59" s="19">
        <v>2</v>
      </c>
      <c r="D59" s="39">
        <f>C59/C$61</f>
        <v>1.9047619047619049E-2</v>
      </c>
      <c r="E59" s="19">
        <v>4</v>
      </c>
      <c r="F59" s="39">
        <f>E59/E$61</f>
        <v>2.1276595744680851E-2</v>
      </c>
      <c r="G59" s="19">
        <v>6</v>
      </c>
      <c r="H59" s="15">
        <f>G59/G$61</f>
        <v>2.0477815699658702E-2</v>
      </c>
    </row>
    <row r="60" spans="1:8" x14ac:dyDescent="0.3">
      <c r="B60" s="4" t="s">
        <v>87</v>
      </c>
      <c r="C60" s="19">
        <v>5</v>
      </c>
      <c r="D60" s="39">
        <f>C60/C$61</f>
        <v>4.7619047619047616E-2</v>
      </c>
      <c r="E60" s="19">
        <v>9</v>
      </c>
      <c r="F60" s="39">
        <f>E60/E$61</f>
        <v>4.7872340425531915E-2</v>
      </c>
      <c r="G60" s="19">
        <v>14</v>
      </c>
      <c r="H60" s="15">
        <f>G60/G$61</f>
        <v>4.778156996587031E-2</v>
      </c>
    </row>
    <row r="61" spans="1:8" x14ac:dyDescent="0.3">
      <c r="B61" s="3" t="s">
        <v>3</v>
      </c>
      <c r="C61" s="60">
        <f>SUM(C58:C60)</f>
        <v>105</v>
      </c>
      <c r="D61" s="61">
        <f>C61/C$61</f>
        <v>1</v>
      </c>
      <c r="E61" s="60">
        <f>SUM(E58:E60)</f>
        <v>188</v>
      </c>
      <c r="F61" s="61">
        <f>E61/E$61</f>
        <v>1</v>
      </c>
      <c r="G61" s="60">
        <v>293</v>
      </c>
      <c r="H61" s="63">
        <f>G61/G$61</f>
        <v>1</v>
      </c>
    </row>
    <row r="63" spans="1:8" x14ac:dyDescent="0.3">
      <c r="A63" s="12"/>
      <c r="B63" s="10" t="s">
        <v>15</v>
      </c>
    </row>
    <row r="64" spans="1:8" x14ac:dyDescent="0.3">
      <c r="B64" s="96" t="s">
        <v>0</v>
      </c>
      <c r="C64" s="95" t="s">
        <v>97</v>
      </c>
      <c r="D64" s="95"/>
      <c r="E64" s="95" t="s">
        <v>98</v>
      </c>
      <c r="F64" s="95"/>
      <c r="G64" s="95" t="s">
        <v>3</v>
      </c>
      <c r="H64" s="95"/>
    </row>
    <row r="65" spans="1:8" x14ac:dyDescent="0.3">
      <c r="B65" s="96"/>
      <c r="C65" s="35" t="s">
        <v>1</v>
      </c>
      <c r="D65" s="35" t="s">
        <v>2</v>
      </c>
      <c r="E65" s="35" t="s">
        <v>1</v>
      </c>
      <c r="F65" s="35" t="s">
        <v>2</v>
      </c>
      <c r="G65" s="35" t="s">
        <v>1</v>
      </c>
      <c r="H65" s="35" t="s">
        <v>2</v>
      </c>
    </row>
    <row r="66" spans="1:8" x14ac:dyDescent="0.3">
      <c r="B66" s="4" t="s">
        <v>16</v>
      </c>
      <c r="C66" s="43">
        <v>29</v>
      </c>
      <c r="D66" s="42">
        <f>C66/C$69</f>
        <v>0.27102803738317754</v>
      </c>
      <c r="E66" s="43">
        <v>54</v>
      </c>
      <c r="F66" s="42">
        <f>E66/E$69</f>
        <v>0.27979274611398963</v>
      </c>
      <c r="G66" s="43">
        <v>83</v>
      </c>
      <c r="H66" s="42">
        <f>G66/G$69</f>
        <v>0.27666666666666667</v>
      </c>
    </row>
    <row r="67" spans="1:8" x14ac:dyDescent="0.3">
      <c r="B67" s="4" t="s">
        <v>17</v>
      </c>
      <c r="C67" s="43">
        <v>6</v>
      </c>
      <c r="D67" s="42">
        <f>C67/C$69</f>
        <v>5.6074766355140186E-2</v>
      </c>
      <c r="E67" s="43">
        <v>14</v>
      </c>
      <c r="F67" s="42">
        <f>E67/E$69</f>
        <v>7.2538860103626937E-2</v>
      </c>
      <c r="G67" s="43">
        <v>20</v>
      </c>
      <c r="H67" s="42">
        <f>G67/G$69</f>
        <v>6.6666666666666666E-2</v>
      </c>
    </row>
    <row r="68" spans="1:8" x14ac:dyDescent="0.3">
      <c r="B68" s="4" t="s">
        <v>10</v>
      </c>
      <c r="C68" s="43">
        <v>72</v>
      </c>
      <c r="D68" s="42">
        <f>C68/C$69</f>
        <v>0.67289719626168221</v>
      </c>
      <c r="E68" s="43">
        <v>125</v>
      </c>
      <c r="F68" s="42">
        <f>E68/E$69</f>
        <v>0.64766839378238339</v>
      </c>
      <c r="G68" s="43">
        <v>197</v>
      </c>
      <c r="H68" s="42">
        <f>G68/G$69</f>
        <v>0.65666666666666662</v>
      </c>
    </row>
    <row r="69" spans="1:8" x14ac:dyDescent="0.3">
      <c r="B69" s="3" t="s">
        <v>3</v>
      </c>
      <c r="C69" s="83">
        <v>107</v>
      </c>
      <c r="D69" s="63">
        <f>C69/C$69</f>
        <v>1</v>
      </c>
      <c r="E69" s="83">
        <v>193</v>
      </c>
      <c r="F69" s="63">
        <f>E69/E$69</f>
        <v>1</v>
      </c>
      <c r="G69" s="83">
        <v>300</v>
      </c>
      <c r="H69" s="63">
        <f>G69/G$69</f>
        <v>1</v>
      </c>
    </row>
    <row r="70" spans="1:8" ht="28.8" x14ac:dyDescent="0.3">
      <c r="B70" s="33" t="s">
        <v>94</v>
      </c>
    </row>
    <row r="71" spans="1:8" x14ac:dyDescent="0.3">
      <c r="B71" s="33"/>
    </row>
    <row r="72" spans="1:8" x14ac:dyDescent="0.3">
      <c r="A72" s="12"/>
      <c r="B72" s="10" t="s">
        <v>36</v>
      </c>
    </row>
    <row r="73" spans="1:8" x14ac:dyDescent="0.3">
      <c r="B73" s="96" t="s">
        <v>0</v>
      </c>
      <c r="C73" s="95" t="s">
        <v>97</v>
      </c>
      <c r="D73" s="95"/>
      <c r="E73" s="95" t="s">
        <v>98</v>
      </c>
      <c r="F73" s="95"/>
      <c r="G73" s="95" t="s">
        <v>3</v>
      </c>
      <c r="H73" s="95"/>
    </row>
    <row r="74" spans="1:8" x14ac:dyDescent="0.3">
      <c r="B74" s="96"/>
      <c r="C74" s="35" t="s">
        <v>1</v>
      </c>
      <c r="D74" s="35" t="s">
        <v>2</v>
      </c>
      <c r="E74" s="35" t="s">
        <v>1</v>
      </c>
      <c r="F74" s="35" t="s">
        <v>2</v>
      </c>
      <c r="G74" s="35" t="s">
        <v>1</v>
      </c>
      <c r="H74" s="35" t="s">
        <v>2</v>
      </c>
    </row>
    <row r="75" spans="1:8" x14ac:dyDescent="0.3">
      <c r="B75" s="4" t="s">
        <v>35</v>
      </c>
      <c r="C75" s="81">
        <v>25</v>
      </c>
      <c r="D75" s="82">
        <f t="shared" ref="D75:D93" si="3">C75/29</f>
        <v>0.86206896551724133</v>
      </c>
      <c r="E75" s="81">
        <v>51</v>
      </c>
      <c r="F75" s="82">
        <f t="shared" ref="F75:F93" si="4">E75/54</f>
        <v>0.94444444444444442</v>
      </c>
      <c r="G75" s="81">
        <v>76</v>
      </c>
      <c r="H75" s="80">
        <f t="shared" ref="H75:H93" si="5">G75/83</f>
        <v>0.91566265060240959</v>
      </c>
    </row>
    <row r="76" spans="1:8" x14ac:dyDescent="0.3">
      <c r="B76" s="72" t="s">
        <v>40</v>
      </c>
      <c r="C76" s="43">
        <v>1</v>
      </c>
      <c r="D76" s="42">
        <f t="shared" si="3"/>
        <v>3.4482758620689655E-2</v>
      </c>
      <c r="E76" s="43">
        <v>1</v>
      </c>
      <c r="F76" s="42">
        <f t="shared" si="4"/>
        <v>1.8518518518518517E-2</v>
      </c>
      <c r="G76" s="43">
        <v>2</v>
      </c>
      <c r="H76" s="79">
        <f t="shared" si="5"/>
        <v>2.4096385542168676E-2</v>
      </c>
    </row>
    <row r="77" spans="1:8" x14ac:dyDescent="0.3">
      <c r="B77" s="71" t="s">
        <v>38</v>
      </c>
      <c r="C77" s="43">
        <v>1</v>
      </c>
      <c r="D77" s="42">
        <f t="shared" si="3"/>
        <v>3.4482758620689655E-2</v>
      </c>
      <c r="E77" s="35">
        <v>0</v>
      </c>
      <c r="F77" s="42">
        <f t="shared" si="4"/>
        <v>0</v>
      </c>
      <c r="G77" s="43">
        <v>1</v>
      </c>
      <c r="H77" s="79">
        <f t="shared" si="5"/>
        <v>1.2048192771084338E-2</v>
      </c>
    </row>
    <row r="78" spans="1:8" x14ac:dyDescent="0.3">
      <c r="B78" s="71" t="s">
        <v>41</v>
      </c>
      <c r="C78" s="35">
        <v>0</v>
      </c>
      <c r="D78" s="42">
        <f t="shared" si="3"/>
        <v>0</v>
      </c>
      <c r="E78" s="35">
        <v>0</v>
      </c>
      <c r="F78" s="42">
        <f t="shared" si="4"/>
        <v>0</v>
      </c>
      <c r="G78" s="35">
        <v>0</v>
      </c>
      <c r="H78" s="79">
        <f t="shared" si="5"/>
        <v>0</v>
      </c>
    </row>
    <row r="79" spans="1:8" x14ac:dyDescent="0.3">
      <c r="B79" s="71" t="s">
        <v>39</v>
      </c>
      <c r="C79" s="35">
        <v>0</v>
      </c>
      <c r="D79" s="42">
        <f t="shared" si="3"/>
        <v>0</v>
      </c>
      <c r="E79" s="35">
        <v>0</v>
      </c>
      <c r="F79" s="42">
        <f t="shared" si="4"/>
        <v>0</v>
      </c>
      <c r="G79" s="35">
        <v>0</v>
      </c>
      <c r="H79" s="79">
        <f t="shared" si="5"/>
        <v>0</v>
      </c>
    </row>
    <row r="80" spans="1:8" x14ac:dyDescent="0.3">
      <c r="B80" s="71" t="s">
        <v>42</v>
      </c>
      <c r="C80" s="35">
        <v>0</v>
      </c>
      <c r="D80" s="42">
        <f t="shared" si="3"/>
        <v>0</v>
      </c>
      <c r="E80" s="35">
        <v>0</v>
      </c>
      <c r="F80" s="42">
        <f t="shared" si="4"/>
        <v>0</v>
      </c>
      <c r="G80" s="35">
        <v>0</v>
      </c>
      <c r="H80" s="79">
        <f t="shared" si="5"/>
        <v>0</v>
      </c>
    </row>
    <row r="81" spans="1:8" x14ac:dyDescent="0.3">
      <c r="B81" s="71" t="s">
        <v>43</v>
      </c>
      <c r="C81" s="35">
        <v>0</v>
      </c>
      <c r="D81" s="42">
        <f t="shared" si="3"/>
        <v>0</v>
      </c>
      <c r="E81" s="35">
        <v>0</v>
      </c>
      <c r="F81" s="42">
        <f t="shared" si="4"/>
        <v>0</v>
      </c>
      <c r="G81" s="35">
        <v>0</v>
      </c>
      <c r="H81" s="79">
        <f t="shared" si="5"/>
        <v>0</v>
      </c>
    </row>
    <row r="82" spans="1:8" x14ac:dyDescent="0.3">
      <c r="B82" s="71" t="s">
        <v>44</v>
      </c>
      <c r="C82" s="43">
        <v>2</v>
      </c>
      <c r="D82" s="42">
        <f t="shared" si="3"/>
        <v>6.8965517241379309E-2</v>
      </c>
      <c r="E82" s="35">
        <v>0</v>
      </c>
      <c r="F82" s="42">
        <f t="shared" si="4"/>
        <v>0</v>
      </c>
      <c r="G82" s="43">
        <v>2</v>
      </c>
      <c r="H82" s="79">
        <f t="shared" si="5"/>
        <v>2.4096385542168676E-2</v>
      </c>
    </row>
    <row r="83" spans="1:8" ht="28.8" x14ac:dyDescent="0.3">
      <c r="B83" s="72" t="s">
        <v>45</v>
      </c>
      <c r="C83" s="35">
        <v>0</v>
      </c>
      <c r="D83" s="42">
        <f t="shared" si="3"/>
        <v>0</v>
      </c>
      <c r="E83" s="35">
        <v>0</v>
      </c>
      <c r="F83" s="42">
        <f t="shared" si="4"/>
        <v>0</v>
      </c>
      <c r="G83" s="35">
        <v>0</v>
      </c>
      <c r="H83" s="79">
        <f t="shared" si="5"/>
        <v>0</v>
      </c>
    </row>
    <row r="84" spans="1:8" ht="28.8" x14ac:dyDescent="0.3">
      <c r="B84" s="72" t="s">
        <v>51</v>
      </c>
      <c r="C84" s="35">
        <v>0</v>
      </c>
      <c r="D84" s="42">
        <f t="shared" si="3"/>
        <v>0</v>
      </c>
      <c r="E84" s="35">
        <v>0</v>
      </c>
      <c r="F84" s="42">
        <f t="shared" si="4"/>
        <v>0</v>
      </c>
      <c r="G84" s="35">
        <v>0</v>
      </c>
      <c r="H84" s="79">
        <f t="shared" si="5"/>
        <v>0</v>
      </c>
    </row>
    <row r="85" spans="1:8" x14ac:dyDescent="0.3">
      <c r="B85" s="72" t="s">
        <v>46</v>
      </c>
      <c r="C85" s="35">
        <v>0</v>
      </c>
      <c r="D85" s="42">
        <f t="shared" si="3"/>
        <v>0</v>
      </c>
      <c r="E85" s="35">
        <v>0</v>
      </c>
      <c r="F85" s="42">
        <f t="shared" si="4"/>
        <v>0</v>
      </c>
      <c r="G85" s="35">
        <v>0</v>
      </c>
      <c r="H85" s="79">
        <f t="shared" si="5"/>
        <v>0</v>
      </c>
    </row>
    <row r="86" spans="1:8" ht="28.8" x14ac:dyDescent="0.3">
      <c r="B86" s="72" t="s">
        <v>52</v>
      </c>
      <c r="C86" s="35">
        <v>0</v>
      </c>
      <c r="D86" s="42">
        <f t="shared" si="3"/>
        <v>0</v>
      </c>
      <c r="E86" s="35">
        <v>0</v>
      </c>
      <c r="F86" s="42">
        <f t="shared" si="4"/>
        <v>0</v>
      </c>
      <c r="G86" s="35">
        <v>0</v>
      </c>
      <c r="H86" s="79">
        <f t="shared" si="5"/>
        <v>0</v>
      </c>
    </row>
    <row r="87" spans="1:8" x14ac:dyDescent="0.3">
      <c r="B87" s="72" t="s">
        <v>47</v>
      </c>
      <c r="C87" s="35">
        <v>0</v>
      </c>
      <c r="D87" s="42">
        <f t="shared" si="3"/>
        <v>0</v>
      </c>
      <c r="E87" s="43">
        <v>1</v>
      </c>
      <c r="F87" s="42">
        <f t="shared" si="4"/>
        <v>1.8518518518518517E-2</v>
      </c>
      <c r="G87" s="43">
        <v>1</v>
      </c>
      <c r="H87" s="79">
        <f t="shared" si="5"/>
        <v>1.2048192771084338E-2</v>
      </c>
    </row>
    <row r="88" spans="1:8" ht="43.2" x14ac:dyDescent="0.3">
      <c r="B88" s="72" t="s">
        <v>48</v>
      </c>
      <c r="C88" s="35">
        <v>0</v>
      </c>
      <c r="D88" s="42">
        <f t="shared" si="3"/>
        <v>0</v>
      </c>
      <c r="E88" s="35">
        <v>0</v>
      </c>
      <c r="F88" s="42">
        <f t="shared" si="4"/>
        <v>0</v>
      </c>
      <c r="G88" s="35">
        <v>0</v>
      </c>
      <c r="H88" s="79">
        <f t="shared" si="5"/>
        <v>0</v>
      </c>
    </row>
    <row r="89" spans="1:8" ht="28.8" x14ac:dyDescent="0.3">
      <c r="B89" s="72" t="s">
        <v>49</v>
      </c>
      <c r="C89" s="35">
        <v>0</v>
      </c>
      <c r="D89" s="42">
        <f t="shared" si="3"/>
        <v>0</v>
      </c>
      <c r="E89" s="35">
        <v>0</v>
      </c>
      <c r="F89" s="42">
        <f t="shared" si="4"/>
        <v>0</v>
      </c>
      <c r="G89" s="35">
        <v>0</v>
      </c>
      <c r="H89" s="79">
        <f t="shared" si="5"/>
        <v>0</v>
      </c>
    </row>
    <row r="90" spans="1:8" ht="28.8" x14ac:dyDescent="0.3">
      <c r="B90" s="72" t="s">
        <v>50</v>
      </c>
      <c r="C90" s="35">
        <v>0</v>
      </c>
      <c r="D90" s="42">
        <f t="shared" si="3"/>
        <v>0</v>
      </c>
      <c r="E90" s="35">
        <v>0</v>
      </c>
      <c r="F90" s="42">
        <f t="shared" si="4"/>
        <v>0</v>
      </c>
      <c r="G90" s="35">
        <v>0</v>
      </c>
      <c r="H90" s="79">
        <f t="shared" si="5"/>
        <v>0</v>
      </c>
    </row>
    <row r="91" spans="1:8" x14ac:dyDescent="0.3">
      <c r="B91" s="71" t="s">
        <v>53</v>
      </c>
      <c r="C91" s="35">
        <v>0</v>
      </c>
      <c r="D91" s="42">
        <f t="shared" si="3"/>
        <v>0</v>
      </c>
      <c r="E91" s="35">
        <v>0</v>
      </c>
      <c r="F91" s="42">
        <f t="shared" si="4"/>
        <v>0</v>
      </c>
      <c r="G91" s="35">
        <v>0</v>
      </c>
      <c r="H91" s="79">
        <f t="shared" si="5"/>
        <v>0</v>
      </c>
    </row>
    <row r="92" spans="1:8" x14ac:dyDescent="0.3">
      <c r="B92" s="71" t="s">
        <v>18</v>
      </c>
      <c r="C92" s="35">
        <v>0</v>
      </c>
      <c r="D92" s="42">
        <f t="shared" si="3"/>
        <v>0</v>
      </c>
      <c r="E92" s="35">
        <v>0</v>
      </c>
      <c r="F92" s="42">
        <f t="shared" si="4"/>
        <v>0</v>
      </c>
      <c r="G92" s="35">
        <v>0</v>
      </c>
      <c r="H92" s="79">
        <f t="shared" si="5"/>
        <v>0</v>
      </c>
    </row>
    <row r="93" spans="1:8" x14ac:dyDescent="0.3">
      <c r="B93" s="71" t="s">
        <v>56</v>
      </c>
      <c r="C93" s="35">
        <v>0</v>
      </c>
      <c r="D93" s="42">
        <f t="shared" si="3"/>
        <v>0</v>
      </c>
      <c r="E93" s="43">
        <v>2</v>
      </c>
      <c r="F93" s="42">
        <f t="shared" si="4"/>
        <v>3.7037037037037035E-2</v>
      </c>
      <c r="G93" s="43">
        <v>2</v>
      </c>
      <c r="H93" s="79">
        <f t="shared" si="5"/>
        <v>2.4096385542168676E-2</v>
      </c>
    </row>
    <row r="94" spans="1:8" ht="28.8" x14ac:dyDescent="0.3">
      <c r="B94" s="22" t="s">
        <v>83</v>
      </c>
      <c r="D94" s="78"/>
      <c r="F94" s="78"/>
      <c r="H94" s="78"/>
    </row>
    <row r="96" spans="1:8" x14ac:dyDescent="0.3">
      <c r="A96" s="12"/>
      <c r="B96" s="10" t="s">
        <v>37</v>
      </c>
    </row>
    <row r="97" spans="2:8" x14ac:dyDescent="0.3">
      <c r="B97" s="96" t="s">
        <v>0</v>
      </c>
      <c r="C97" s="95" t="s">
        <v>97</v>
      </c>
      <c r="D97" s="95"/>
      <c r="E97" s="95" t="s">
        <v>98</v>
      </c>
      <c r="F97" s="95"/>
      <c r="G97" s="95" t="s">
        <v>3</v>
      </c>
      <c r="H97" s="95"/>
    </row>
    <row r="98" spans="2:8" x14ac:dyDescent="0.3">
      <c r="B98" s="96"/>
      <c r="C98" s="35" t="s">
        <v>1</v>
      </c>
      <c r="D98" s="35" t="s">
        <v>2</v>
      </c>
      <c r="E98" s="35" t="s">
        <v>1</v>
      </c>
      <c r="F98" s="35" t="s">
        <v>2</v>
      </c>
      <c r="G98" s="35" t="s">
        <v>1</v>
      </c>
      <c r="H98" s="35" t="s">
        <v>2</v>
      </c>
    </row>
    <row r="99" spans="2:8" x14ac:dyDescent="0.3">
      <c r="B99" s="77" t="s">
        <v>67</v>
      </c>
      <c r="C99" s="43">
        <v>8</v>
      </c>
      <c r="D99" s="42">
        <f t="shared" ref="D99:D123" si="6">C99/72</f>
        <v>0.1111111111111111</v>
      </c>
      <c r="E99" s="43">
        <v>10</v>
      </c>
      <c r="F99" s="42">
        <f t="shared" ref="F99:F123" si="7">E99/125</f>
        <v>0.08</v>
      </c>
      <c r="G99" s="43">
        <v>18</v>
      </c>
      <c r="H99" s="42">
        <f t="shared" ref="H99:H123" si="8">G99/197</f>
        <v>9.1370558375634514E-2</v>
      </c>
    </row>
    <row r="100" spans="2:8" x14ac:dyDescent="0.3">
      <c r="B100" s="77" t="s">
        <v>68</v>
      </c>
      <c r="C100" s="43">
        <v>3</v>
      </c>
      <c r="D100" s="42">
        <f t="shared" si="6"/>
        <v>4.1666666666666664E-2</v>
      </c>
      <c r="E100" s="43">
        <v>5</v>
      </c>
      <c r="F100" s="42">
        <f t="shared" si="7"/>
        <v>0.04</v>
      </c>
      <c r="G100" s="43">
        <v>8</v>
      </c>
      <c r="H100" s="42">
        <f t="shared" si="8"/>
        <v>4.060913705583756E-2</v>
      </c>
    </row>
    <row r="101" spans="2:8" x14ac:dyDescent="0.3">
      <c r="B101" s="76" t="s">
        <v>71</v>
      </c>
      <c r="C101" s="35">
        <v>0</v>
      </c>
      <c r="D101" s="42">
        <f t="shared" si="6"/>
        <v>0</v>
      </c>
      <c r="E101" s="35">
        <v>0</v>
      </c>
      <c r="F101" s="42">
        <f t="shared" si="7"/>
        <v>0</v>
      </c>
      <c r="G101" s="35">
        <v>0</v>
      </c>
      <c r="H101" s="42">
        <f t="shared" si="8"/>
        <v>0</v>
      </c>
    </row>
    <row r="102" spans="2:8" x14ac:dyDescent="0.3">
      <c r="B102" s="76" t="s">
        <v>69</v>
      </c>
      <c r="C102" s="43">
        <v>4</v>
      </c>
      <c r="D102" s="42">
        <f t="shared" si="6"/>
        <v>5.5555555555555552E-2</v>
      </c>
      <c r="E102" s="43">
        <v>2</v>
      </c>
      <c r="F102" s="42">
        <f t="shared" si="7"/>
        <v>1.6E-2</v>
      </c>
      <c r="G102" s="43">
        <v>6</v>
      </c>
      <c r="H102" s="42">
        <f t="shared" si="8"/>
        <v>3.0456852791878174E-2</v>
      </c>
    </row>
    <row r="103" spans="2:8" x14ac:dyDescent="0.3">
      <c r="B103" s="76" t="s">
        <v>70</v>
      </c>
      <c r="C103" s="43">
        <v>5</v>
      </c>
      <c r="D103" s="42">
        <f t="shared" si="6"/>
        <v>6.9444444444444448E-2</v>
      </c>
      <c r="E103" s="43">
        <v>13</v>
      </c>
      <c r="F103" s="42">
        <f t="shared" si="7"/>
        <v>0.104</v>
      </c>
      <c r="G103" s="43">
        <v>18</v>
      </c>
      <c r="H103" s="42">
        <f t="shared" si="8"/>
        <v>9.1370558375634514E-2</v>
      </c>
    </row>
    <row r="104" spans="2:8" x14ac:dyDescent="0.3">
      <c r="B104" s="76" t="s">
        <v>74</v>
      </c>
      <c r="C104" s="43">
        <v>9</v>
      </c>
      <c r="D104" s="42">
        <f t="shared" si="6"/>
        <v>0.125</v>
      </c>
      <c r="E104" s="43">
        <v>16</v>
      </c>
      <c r="F104" s="42">
        <f t="shared" si="7"/>
        <v>0.128</v>
      </c>
      <c r="G104" s="43">
        <v>25</v>
      </c>
      <c r="H104" s="42">
        <f t="shared" si="8"/>
        <v>0.12690355329949238</v>
      </c>
    </row>
    <row r="105" spans="2:8" x14ac:dyDescent="0.3">
      <c r="B105" s="77" t="s">
        <v>72</v>
      </c>
      <c r="C105" s="43">
        <v>3</v>
      </c>
      <c r="D105" s="42">
        <f t="shared" si="6"/>
        <v>4.1666666666666664E-2</v>
      </c>
      <c r="E105" s="43">
        <v>5</v>
      </c>
      <c r="F105" s="42">
        <f t="shared" si="7"/>
        <v>0.04</v>
      </c>
      <c r="G105" s="43">
        <v>8</v>
      </c>
      <c r="H105" s="42">
        <f t="shared" si="8"/>
        <v>4.060913705583756E-2</v>
      </c>
    </row>
    <row r="106" spans="2:8" x14ac:dyDescent="0.3">
      <c r="B106" s="77" t="s">
        <v>73</v>
      </c>
      <c r="C106" s="43">
        <v>2</v>
      </c>
      <c r="D106" s="42">
        <f t="shared" si="6"/>
        <v>2.7777777777777776E-2</v>
      </c>
      <c r="E106" s="43">
        <v>2</v>
      </c>
      <c r="F106" s="42">
        <f t="shared" si="7"/>
        <v>1.6E-2</v>
      </c>
      <c r="G106" s="43">
        <v>4</v>
      </c>
      <c r="H106" s="42">
        <f t="shared" si="8"/>
        <v>2.030456852791878E-2</v>
      </c>
    </row>
    <row r="107" spans="2:8" x14ac:dyDescent="0.3">
      <c r="B107" s="77" t="s">
        <v>57</v>
      </c>
      <c r="C107" s="43">
        <v>3</v>
      </c>
      <c r="D107" s="42">
        <f t="shared" si="6"/>
        <v>4.1666666666666664E-2</v>
      </c>
      <c r="E107" s="43">
        <v>8</v>
      </c>
      <c r="F107" s="42">
        <f t="shared" si="7"/>
        <v>6.4000000000000001E-2</v>
      </c>
      <c r="G107" s="43">
        <v>11</v>
      </c>
      <c r="H107" s="42">
        <f t="shared" si="8"/>
        <v>5.5837563451776651E-2</v>
      </c>
    </row>
    <row r="108" spans="2:8" x14ac:dyDescent="0.3">
      <c r="B108" s="77" t="s">
        <v>43</v>
      </c>
      <c r="C108" s="35">
        <v>0</v>
      </c>
      <c r="D108" s="42">
        <f t="shared" si="6"/>
        <v>0</v>
      </c>
      <c r="E108" s="35">
        <v>0</v>
      </c>
      <c r="F108" s="42">
        <f t="shared" si="7"/>
        <v>0</v>
      </c>
      <c r="G108" s="35">
        <v>0</v>
      </c>
      <c r="H108" s="42">
        <f t="shared" si="8"/>
        <v>0</v>
      </c>
    </row>
    <row r="109" spans="2:8" ht="28.8" x14ac:dyDescent="0.3">
      <c r="B109" s="76" t="s">
        <v>58</v>
      </c>
      <c r="C109" s="35">
        <v>0</v>
      </c>
      <c r="D109" s="42">
        <f t="shared" si="6"/>
        <v>0</v>
      </c>
      <c r="E109" s="35">
        <v>0</v>
      </c>
      <c r="F109" s="42">
        <f t="shared" si="7"/>
        <v>0</v>
      </c>
      <c r="G109" s="35">
        <v>0</v>
      </c>
      <c r="H109" s="42">
        <f t="shared" si="8"/>
        <v>0</v>
      </c>
    </row>
    <row r="110" spans="2:8" x14ac:dyDescent="0.3">
      <c r="B110" s="77" t="s">
        <v>59</v>
      </c>
      <c r="C110" s="43">
        <v>0</v>
      </c>
      <c r="D110" s="42">
        <f t="shared" si="6"/>
        <v>0</v>
      </c>
      <c r="E110" s="43">
        <v>1</v>
      </c>
      <c r="F110" s="42">
        <f t="shared" si="7"/>
        <v>8.0000000000000002E-3</v>
      </c>
      <c r="G110" s="43">
        <v>1</v>
      </c>
      <c r="H110" s="42">
        <f t="shared" si="8"/>
        <v>5.076142131979695E-3</v>
      </c>
    </row>
    <row r="111" spans="2:8" x14ac:dyDescent="0.3">
      <c r="B111" s="77" t="s">
        <v>60</v>
      </c>
      <c r="C111" s="43">
        <v>0</v>
      </c>
      <c r="D111" s="42">
        <f t="shared" si="6"/>
        <v>0</v>
      </c>
      <c r="E111" s="35">
        <v>0</v>
      </c>
      <c r="F111" s="42">
        <f t="shared" si="7"/>
        <v>0</v>
      </c>
      <c r="G111" s="35">
        <v>0</v>
      </c>
      <c r="H111" s="42">
        <f t="shared" si="8"/>
        <v>0</v>
      </c>
    </row>
    <row r="112" spans="2:8" ht="28.8" x14ac:dyDescent="0.3">
      <c r="B112" s="76" t="s">
        <v>61</v>
      </c>
      <c r="C112" s="43">
        <v>0</v>
      </c>
      <c r="D112" s="42">
        <f t="shared" si="6"/>
        <v>0</v>
      </c>
      <c r="E112" s="43">
        <v>4</v>
      </c>
      <c r="F112" s="42">
        <f t="shared" si="7"/>
        <v>3.2000000000000001E-2</v>
      </c>
      <c r="G112" s="43">
        <v>4</v>
      </c>
      <c r="H112" s="42">
        <f t="shared" si="8"/>
        <v>2.030456852791878E-2</v>
      </c>
    </row>
    <row r="113" spans="1:8" x14ac:dyDescent="0.3">
      <c r="B113" s="76" t="s">
        <v>46</v>
      </c>
      <c r="C113" s="43">
        <v>15</v>
      </c>
      <c r="D113" s="42">
        <f t="shared" si="6"/>
        <v>0.20833333333333334</v>
      </c>
      <c r="E113" s="43">
        <v>30</v>
      </c>
      <c r="F113" s="42">
        <f t="shared" si="7"/>
        <v>0.24</v>
      </c>
      <c r="G113" s="43">
        <v>45</v>
      </c>
      <c r="H113" s="42">
        <f t="shared" si="8"/>
        <v>0.22842639593908629</v>
      </c>
    </row>
    <row r="114" spans="1:8" ht="28.8" x14ac:dyDescent="0.3">
      <c r="B114" s="76" t="s">
        <v>52</v>
      </c>
      <c r="C114" s="43">
        <v>0</v>
      </c>
      <c r="D114" s="42">
        <f t="shared" si="6"/>
        <v>0</v>
      </c>
      <c r="E114" s="43">
        <v>3</v>
      </c>
      <c r="F114" s="42">
        <f t="shared" si="7"/>
        <v>2.4E-2</v>
      </c>
      <c r="G114" s="43">
        <v>3</v>
      </c>
      <c r="H114" s="42">
        <f t="shared" si="8"/>
        <v>1.5228426395939087E-2</v>
      </c>
    </row>
    <row r="115" spans="1:8" x14ac:dyDescent="0.3">
      <c r="B115" s="76" t="s">
        <v>62</v>
      </c>
      <c r="C115" s="43">
        <v>14</v>
      </c>
      <c r="D115" s="42">
        <f t="shared" si="6"/>
        <v>0.19444444444444445</v>
      </c>
      <c r="E115" s="43">
        <v>23</v>
      </c>
      <c r="F115" s="42">
        <f t="shared" si="7"/>
        <v>0.184</v>
      </c>
      <c r="G115" s="43">
        <v>37</v>
      </c>
      <c r="H115" s="42">
        <f t="shared" si="8"/>
        <v>0.18781725888324874</v>
      </c>
    </row>
    <row r="116" spans="1:8" ht="43.2" x14ac:dyDescent="0.3">
      <c r="B116" s="76" t="s">
        <v>63</v>
      </c>
      <c r="C116" s="35">
        <v>0</v>
      </c>
      <c r="D116" s="42">
        <f t="shared" si="6"/>
        <v>0</v>
      </c>
      <c r="E116" s="35">
        <v>0</v>
      </c>
      <c r="F116" s="42">
        <f t="shared" si="7"/>
        <v>0</v>
      </c>
      <c r="G116" s="35">
        <v>0</v>
      </c>
      <c r="H116" s="42">
        <f t="shared" si="8"/>
        <v>0</v>
      </c>
    </row>
    <row r="117" spans="1:8" ht="28.8" x14ac:dyDescent="0.3">
      <c r="B117" s="76" t="s">
        <v>64</v>
      </c>
      <c r="C117" s="43">
        <v>4</v>
      </c>
      <c r="D117" s="42">
        <f t="shared" si="6"/>
        <v>5.5555555555555552E-2</v>
      </c>
      <c r="E117" s="43">
        <v>2</v>
      </c>
      <c r="F117" s="42">
        <f t="shared" si="7"/>
        <v>1.6E-2</v>
      </c>
      <c r="G117" s="43">
        <v>6</v>
      </c>
      <c r="H117" s="42">
        <f t="shared" si="8"/>
        <v>3.0456852791878174E-2</v>
      </c>
    </row>
    <row r="118" spans="1:8" ht="28.8" x14ac:dyDescent="0.3">
      <c r="B118" s="76" t="s">
        <v>65</v>
      </c>
      <c r="C118" s="43">
        <v>0</v>
      </c>
      <c r="D118" s="42">
        <f t="shared" si="6"/>
        <v>0</v>
      </c>
      <c r="E118" s="43">
        <v>2</v>
      </c>
      <c r="F118" s="42">
        <f t="shared" si="7"/>
        <v>1.6E-2</v>
      </c>
      <c r="G118" s="43">
        <v>2</v>
      </c>
      <c r="H118" s="42">
        <f t="shared" si="8"/>
        <v>1.015228426395939E-2</v>
      </c>
    </row>
    <row r="119" spans="1:8" x14ac:dyDescent="0.3">
      <c r="B119" s="76" t="s">
        <v>105</v>
      </c>
      <c r="C119" s="43">
        <v>9</v>
      </c>
      <c r="D119" s="42">
        <f t="shared" si="6"/>
        <v>0.125</v>
      </c>
      <c r="E119" s="43">
        <v>16</v>
      </c>
      <c r="F119" s="42">
        <f t="shared" si="7"/>
        <v>0.128</v>
      </c>
      <c r="G119" s="43">
        <v>25</v>
      </c>
      <c r="H119" s="42">
        <f t="shared" si="8"/>
        <v>0.12690355329949238</v>
      </c>
    </row>
    <row r="120" spans="1:8" x14ac:dyDescent="0.3">
      <c r="B120" s="11" t="s">
        <v>93</v>
      </c>
      <c r="C120" s="43">
        <v>2</v>
      </c>
      <c r="D120" s="42">
        <f t="shared" si="6"/>
        <v>2.7777777777777776E-2</v>
      </c>
      <c r="E120" s="43">
        <v>5</v>
      </c>
      <c r="F120" s="42">
        <f t="shared" si="7"/>
        <v>0.04</v>
      </c>
      <c r="G120" s="43">
        <v>7</v>
      </c>
      <c r="H120" s="42">
        <f t="shared" si="8"/>
        <v>3.553299492385787E-2</v>
      </c>
    </row>
    <row r="121" spans="1:8" x14ac:dyDescent="0.3">
      <c r="B121" s="76" t="s">
        <v>66</v>
      </c>
      <c r="C121" s="35">
        <v>0</v>
      </c>
      <c r="D121" s="42">
        <f t="shared" si="6"/>
        <v>0</v>
      </c>
      <c r="E121" s="35">
        <v>0</v>
      </c>
      <c r="F121" s="42">
        <f t="shared" si="7"/>
        <v>0</v>
      </c>
      <c r="G121" s="35">
        <v>0</v>
      </c>
      <c r="H121" s="42">
        <f t="shared" si="8"/>
        <v>0</v>
      </c>
    </row>
    <row r="122" spans="1:8" x14ac:dyDescent="0.3">
      <c r="B122" s="77" t="s">
        <v>18</v>
      </c>
      <c r="C122" s="35">
        <v>0</v>
      </c>
      <c r="D122" s="42">
        <f t="shared" si="6"/>
        <v>0</v>
      </c>
      <c r="E122" s="35">
        <v>0</v>
      </c>
      <c r="F122" s="42">
        <f t="shared" si="7"/>
        <v>0</v>
      </c>
      <c r="G122" s="35">
        <v>0</v>
      </c>
      <c r="H122" s="42">
        <f t="shared" si="8"/>
        <v>0</v>
      </c>
    </row>
    <row r="123" spans="1:8" x14ac:dyDescent="0.3">
      <c r="B123" s="76" t="s">
        <v>56</v>
      </c>
      <c r="C123" s="43">
        <v>8</v>
      </c>
      <c r="D123" s="42">
        <f t="shared" si="6"/>
        <v>0.1111111111111111</v>
      </c>
      <c r="E123" s="43">
        <v>10</v>
      </c>
      <c r="F123" s="42">
        <f t="shared" si="7"/>
        <v>0.08</v>
      </c>
      <c r="G123" s="43">
        <v>18</v>
      </c>
      <c r="H123" s="42">
        <f t="shared" si="8"/>
        <v>9.1370558375634514E-2</v>
      </c>
    </row>
    <row r="124" spans="1:8" x14ac:dyDescent="0.3">
      <c r="B124" s="23" t="s">
        <v>84</v>
      </c>
      <c r="D124" s="67"/>
      <c r="F124" s="67"/>
      <c r="H124" s="67"/>
    </row>
    <row r="126" spans="1:8" x14ac:dyDescent="0.3">
      <c r="A126" s="12"/>
      <c r="B126" s="10" t="s">
        <v>75</v>
      </c>
    </row>
    <row r="127" spans="1:8" x14ac:dyDescent="0.3">
      <c r="B127" s="96" t="s">
        <v>0</v>
      </c>
      <c r="C127" s="95" t="s">
        <v>97</v>
      </c>
      <c r="D127" s="95"/>
      <c r="E127" s="95" t="s">
        <v>98</v>
      </c>
      <c r="F127" s="95"/>
      <c r="G127" s="95" t="s">
        <v>3</v>
      </c>
      <c r="H127" s="95"/>
    </row>
    <row r="128" spans="1:8" x14ac:dyDescent="0.3">
      <c r="B128" s="96"/>
      <c r="C128" s="35" t="s">
        <v>1</v>
      </c>
      <c r="D128" s="35" t="s">
        <v>2</v>
      </c>
      <c r="E128" s="35" t="s">
        <v>1</v>
      </c>
      <c r="F128" s="35" t="s">
        <v>2</v>
      </c>
      <c r="G128" s="35" t="s">
        <v>1</v>
      </c>
      <c r="H128" s="35" t="s">
        <v>2</v>
      </c>
    </row>
    <row r="129" spans="1:8" x14ac:dyDescent="0.3">
      <c r="B129" s="4" t="s">
        <v>76</v>
      </c>
      <c r="C129" s="6">
        <v>6</v>
      </c>
      <c r="D129" s="15">
        <f t="shared" ref="D129:D134" si="9">C129/C$134</f>
        <v>0.17142857142857143</v>
      </c>
      <c r="E129" s="6">
        <v>11</v>
      </c>
      <c r="F129" s="15">
        <f t="shared" ref="F129:F134" si="10">E129/E$134</f>
        <v>0.16176470588235295</v>
      </c>
      <c r="G129" s="6">
        <v>17</v>
      </c>
      <c r="H129" s="15">
        <f t="shared" ref="H129:H134" si="11">G129/G$134</f>
        <v>0.1650485436893204</v>
      </c>
    </row>
    <row r="130" spans="1:8" x14ac:dyDescent="0.3">
      <c r="B130" s="4" t="s">
        <v>77</v>
      </c>
      <c r="C130" s="6">
        <v>25</v>
      </c>
      <c r="D130" s="15">
        <f t="shared" si="9"/>
        <v>0.7142857142857143</v>
      </c>
      <c r="E130" s="6">
        <v>53</v>
      </c>
      <c r="F130" s="15">
        <f t="shared" si="10"/>
        <v>0.77941176470588236</v>
      </c>
      <c r="G130" s="6">
        <v>78</v>
      </c>
      <c r="H130" s="15">
        <f t="shared" si="11"/>
        <v>0.75728155339805825</v>
      </c>
    </row>
    <row r="131" spans="1:8" x14ac:dyDescent="0.3">
      <c r="B131" s="11" t="s">
        <v>18</v>
      </c>
      <c r="C131" s="6">
        <v>0</v>
      </c>
      <c r="D131" s="15">
        <f t="shared" si="9"/>
        <v>0</v>
      </c>
      <c r="E131" s="6">
        <v>0</v>
      </c>
      <c r="F131" s="15">
        <f t="shared" si="10"/>
        <v>0</v>
      </c>
      <c r="G131" s="6">
        <v>0</v>
      </c>
      <c r="H131" s="15">
        <f t="shared" si="11"/>
        <v>0</v>
      </c>
    </row>
    <row r="132" spans="1:8" x14ac:dyDescent="0.3">
      <c r="B132" s="18" t="s">
        <v>66</v>
      </c>
      <c r="C132" s="6">
        <v>0</v>
      </c>
      <c r="D132" s="15">
        <f t="shared" si="9"/>
        <v>0</v>
      </c>
      <c r="E132" s="6">
        <v>0</v>
      </c>
      <c r="F132" s="15">
        <f t="shared" si="10"/>
        <v>0</v>
      </c>
      <c r="G132" s="6">
        <v>0</v>
      </c>
      <c r="H132" s="15">
        <f t="shared" si="11"/>
        <v>0</v>
      </c>
    </row>
    <row r="133" spans="1:8" x14ac:dyDescent="0.3">
      <c r="B133" s="18" t="s">
        <v>56</v>
      </c>
      <c r="C133" s="31">
        <v>4</v>
      </c>
      <c r="D133" s="15">
        <f t="shared" si="9"/>
        <v>0.11428571428571428</v>
      </c>
      <c r="E133" s="31">
        <v>4</v>
      </c>
      <c r="F133" s="15">
        <f t="shared" si="10"/>
        <v>5.8823529411764705E-2</v>
      </c>
      <c r="G133" s="31">
        <v>8</v>
      </c>
      <c r="H133" s="15">
        <f t="shared" si="11"/>
        <v>7.7669902912621352E-2</v>
      </c>
    </row>
    <row r="134" spans="1:8" x14ac:dyDescent="0.3">
      <c r="B134" s="3" t="s">
        <v>3</v>
      </c>
      <c r="C134" s="64">
        <f>SUM(C129:C133)</f>
        <v>35</v>
      </c>
      <c r="D134" s="75">
        <f t="shared" si="9"/>
        <v>1</v>
      </c>
      <c r="E134" s="64">
        <v>68</v>
      </c>
      <c r="F134" s="75">
        <f t="shared" si="10"/>
        <v>1</v>
      </c>
      <c r="G134" s="64">
        <v>103</v>
      </c>
      <c r="H134" s="75">
        <f t="shared" si="11"/>
        <v>1</v>
      </c>
    </row>
    <row r="135" spans="1:8" ht="28.8" x14ac:dyDescent="0.3">
      <c r="B135" s="24" t="s">
        <v>85</v>
      </c>
    </row>
    <row r="137" spans="1:8" x14ac:dyDescent="0.3">
      <c r="A137" s="12"/>
      <c r="B137" s="10" t="s">
        <v>78</v>
      </c>
    </row>
    <row r="138" spans="1:8" x14ac:dyDescent="0.3">
      <c r="B138" s="96" t="s">
        <v>0</v>
      </c>
      <c r="C138" s="95" t="s">
        <v>97</v>
      </c>
      <c r="D138" s="95"/>
      <c r="E138" s="95" t="s">
        <v>98</v>
      </c>
      <c r="F138" s="95"/>
      <c r="G138" s="95" t="s">
        <v>3</v>
      </c>
      <c r="H138" s="95"/>
    </row>
    <row r="139" spans="1:8" x14ac:dyDescent="0.3">
      <c r="B139" s="96"/>
      <c r="C139" s="35" t="s">
        <v>1</v>
      </c>
      <c r="D139" s="35" t="s">
        <v>2</v>
      </c>
      <c r="E139" s="35" t="s">
        <v>1</v>
      </c>
      <c r="F139" s="35" t="s">
        <v>2</v>
      </c>
      <c r="G139" s="35" t="s">
        <v>1</v>
      </c>
      <c r="H139" s="35" t="s">
        <v>2</v>
      </c>
    </row>
    <row r="140" spans="1:8" x14ac:dyDescent="0.3">
      <c r="B140" s="4" t="s">
        <v>79</v>
      </c>
      <c r="C140" s="6">
        <v>4</v>
      </c>
      <c r="D140" s="15">
        <f t="shared" ref="D140:D148" si="12">C140/C$148</f>
        <v>0.11428571428571428</v>
      </c>
      <c r="E140" s="6">
        <v>22</v>
      </c>
      <c r="F140" s="15">
        <f t="shared" ref="F140:F148" si="13">E140/E$148</f>
        <v>0.3235294117647059</v>
      </c>
      <c r="G140" s="6">
        <v>26</v>
      </c>
      <c r="H140" s="15">
        <f t="shared" ref="H140:H148" si="14">G140/G$148</f>
        <v>0.25242718446601942</v>
      </c>
    </row>
    <row r="141" spans="1:8" x14ac:dyDescent="0.3">
      <c r="B141" s="4" t="s">
        <v>99</v>
      </c>
      <c r="C141" s="6">
        <v>20</v>
      </c>
      <c r="D141" s="15">
        <f t="shared" si="12"/>
        <v>0.5714285714285714</v>
      </c>
      <c r="E141" s="6">
        <v>32</v>
      </c>
      <c r="F141" s="15">
        <f t="shared" si="13"/>
        <v>0.47058823529411764</v>
      </c>
      <c r="G141" s="6">
        <v>52</v>
      </c>
      <c r="H141" s="15">
        <f t="shared" si="14"/>
        <v>0.50485436893203883</v>
      </c>
    </row>
    <row r="142" spans="1:8" x14ac:dyDescent="0.3">
      <c r="B142" s="4" t="s">
        <v>81</v>
      </c>
      <c r="C142" s="6">
        <v>2</v>
      </c>
      <c r="D142" s="15">
        <f t="shared" si="12"/>
        <v>5.7142857142857141E-2</v>
      </c>
      <c r="E142" s="6">
        <v>2</v>
      </c>
      <c r="F142" s="15">
        <f t="shared" si="13"/>
        <v>2.9411764705882353E-2</v>
      </c>
      <c r="G142" s="6">
        <v>4</v>
      </c>
      <c r="H142" s="15">
        <f t="shared" si="14"/>
        <v>3.8834951456310676E-2</v>
      </c>
    </row>
    <row r="143" spans="1:8" x14ac:dyDescent="0.3">
      <c r="B143" s="4" t="s">
        <v>92</v>
      </c>
      <c r="C143" s="6">
        <v>1</v>
      </c>
      <c r="D143" s="15">
        <f t="shared" si="12"/>
        <v>2.8571428571428571E-2</v>
      </c>
      <c r="E143" s="6">
        <v>3</v>
      </c>
      <c r="F143" s="15">
        <f t="shared" si="13"/>
        <v>4.4117647058823532E-2</v>
      </c>
      <c r="G143" s="6">
        <v>4</v>
      </c>
      <c r="H143" s="15">
        <f t="shared" si="14"/>
        <v>3.8834951456310676E-2</v>
      </c>
    </row>
    <row r="144" spans="1:8" x14ac:dyDescent="0.3">
      <c r="B144" s="4" t="s">
        <v>82</v>
      </c>
      <c r="C144" s="6">
        <v>6</v>
      </c>
      <c r="D144" s="15">
        <f t="shared" si="12"/>
        <v>0.17142857142857143</v>
      </c>
      <c r="E144" s="6">
        <v>5</v>
      </c>
      <c r="F144" s="15">
        <f t="shared" si="13"/>
        <v>7.3529411764705885E-2</v>
      </c>
      <c r="G144" s="6">
        <v>11</v>
      </c>
      <c r="H144" s="15">
        <f t="shared" si="14"/>
        <v>0.10679611650485436</v>
      </c>
    </row>
    <row r="145" spans="2:8" x14ac:dyDescent="0.3">
      <c r="B145" s="4" t="s">
        <v>14</v>
      </c>
      <c r="C145" s="6">
        <v>0</v>
      </c>
      <c r="D145" s="15">
        <f t="shared" si="12"/>
        <v>0</v>
      </c>
      <c r="E145" s="6">
        <v>1</v>
      </c>
      <c r="F145" s="15">
        <f t="shared" si="13"/>
        <v>1.4705882352941176E-2</v>
      </c>
      <c r="G145" s="6">
        <v>1</v>
      </c>
      <c r="H145" s="15">
        <f t="shared" si="14"/>
        <v>9.7087378640776691E-3</v>
      </c>
    </row>
    <row r="146" spans="2:8" x14ac:dyDescent="0.3">
      <c r="B146" s="11" t="s">
        <v>18</v>
      </c>
      <c r="C146" s="31">
        <v>0</v>
      </c>
      <c r="D146" s="15">
        <f t="shared" si="12"/>
        <v>0</v>
      </c>
      <c r="E146" s="16">
        <v>0</v>
      </c>
      <c r="F146" s="15">
        <f t="shared" si="13"/>
        <v>0</v>
      </c>
      <c r="G146" s="16">
        <v>0</v>
      </c>
      <c r="H146" s="15">
        <f t="shared" si="14"/>
        <v>0</v>
      </c>
    </row>
    <row r="147" spans="2:8" x14ac:dyDescent="0.3">
      <c r="B147" s="11" t="s">
        <v>56</v>
      </c>
      <c r="C147" s="31">
        <v>2</v>
      </c>
      <c r="D147" s="15">
        <f t="shared" si="12"/>
        <v>5.7142857142857141E-2</v>
      </c>
      <c r="E147" s="31">
        <v>3</v>
      </c>
      <c r="F147" s="15">
        <f t="shared" si="13"/>
        <v>4.4117647058823532E-2</v>
      </c>
      <c r="G147" s="16">
        <v>5</v>
      </c>
      <c r="H147" s="15">
        <f t="shared" si="14"/>
        <v>4.8543689320388349E-2</v>
      </c>
    </row>
    <row r="148" spans="2:8" x14ac:dyDescent="0.3">
      <c r="B148" s="3" t="s">
        <v>3</v>
      </c>
      <c r="C148" s="64">
        <v>35</v>
      </c>
      <c r="D148" s="63">
        <f t="shared" si="12"/>
        <v>1</v>
      </c>
      <c r="E148" s="64">
        <v>68</v>
      </c>
      <c r="F148" s="63">
        <f t="shared" si="13"/>
        <v>1</v>
      </c>
      <c r="G148" s="64">
        <v>103</v>
      </c>
      <c r="H148" s="63">
        <f t="shared" si="14"/>
        <v>1</v>
      </c>
    </row>
    <row r="149" spans="2:8" ht="28.8" x14ac:dyDescent="0.3">
      <c r="B149" s="24" t="s">
        <v>85</v>
      </c>
    </row>
  </sheetData>
  <mergeCells count="44">
    <mergeCell ref="G138:H138"/>
    <mergeCell ref="B127:B128"/>
    <mergeCell ref="C127:D127"/>
    <mergeCell ref="E127:F127"/>
    <mergeCell ref="G127:H127"/>
    <mergeCell ref="B138:B139"/>
    <mergeCell ref="C138:D138"/>
    <mergeCell ref="E138:F138"/>
    <mergeCell ref="G97:H97"/>
    <mergeCell ref="B73:B74"/>
    <mergeCell ref="C73:D73"/>
    <mergeCell ref="E73:F73"/>
    <mergeCell ref="G73:H73"/>
    <mergeCell ref="B97:B98"/>
    <mergeCell ref="C97:D97"/>
    <mergeCell ref="E97:F97"/>
    <mergeCell ref="B4:B5"/>
    <mergeCell ref="C4:D4"/>
    <mergeCell ref="E4:F4"/>
    <mergeCell ref="G4:H4"/>
    <mergeCell ref="G64:H64"/>
    <mergeCell ref="B56:B57"/>
    <mergeCell ref="C56:D56"/>
    <mergeCell ref="E56:F56"/>
    <mergeCell ref="G56:H56"/>
    <mergeCell ref="B64:B65"/>
    <mergeCell ref="G11:H11"/>
    <mergeCell ref="B47:B48"/>
    <mergeCell ref="C47:D47"/>
    <mergeCell ref="E47:F47"/>
    <mergeCell ref="G47:H47"/>
    <mergeCell ref="C64:D64"/>
    <mergeCell ref="E64:F64"/>
    <mergeCell ref="B11:B12"/>
    <mergeCell ref="C11:D11"/>
    <mergeCell ref="E11:F11"/>
    <mergeCell ref="B19:B20"/>
    <mergeCell ref="C19:D19"/>
    <mergeCell ref="E19:F19"/>
    <mergeCell ref="G19:H19"/>
    <mergeCell ref="B40:B41"/>
    <mergeCell ref="C40:D40"/>
    <mergeCell ref="E40:F40"/>
    <mergeCell ref="G40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Mumbai Raw Data</vt:lpstr>
      <vt:lpstr>Frequency tables</vt:lpstr>
      <vt:lpstr>Crosstabs - Gender</vt:lpstr>
      <vt:lpstr>Crosstabs - Age</vt:lpstr>
      <vt:lpstr>Crosstabs - 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SysAdmin</dc:creator>
  <cp:lastModifiedBy>Windows User</cp:lastModifiedBy>
  <dcterms:created xsi:type="dcterms:W3CDTF">2021-06-18T12:52:15Z</dcterms:created>
  <dcterms:modified xsi:type="dcterms:W3CDTF">2021-07-12T10:31:56Z</dcterms:modified>
</cp:coreProperties>
</file>