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arun Arora\Desktop\Vaccine Survey\Revised Tables\"/>
    </mc:Choice>
  </mc:AlternateContent>
  <xr:revisionPtr revIDLastSave="0" documentId="13_ncr:1_{CDA40776-4A72-4884-A944-2BA1EF14243E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Ahmedabad Raw Data" sheetId="5" r:id="rId1"/>
    <sheet name="Frequency tables" sheetId="1" r:id="rId2"/>
    <sheet name="Crosstabs - Gender" sheetId="2" r:id="rId3"/>
    <sheet name="Crosstabs - Age" sheetId="3" r:id="rId4"/>
    <sheet name="Crosstabs - HTs" sheetId="4" r:id="rId5"/>
  </sheets>
  <definedNames>
    <definedName name="_xlnm._FilterDatabase" localSheetId="0" hidden="1">'Ahmedabad Raw Data'!$A$1:$AZ$310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3" i="4" l="1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72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48" i="4"/>
  <c r="H43" i="4"/>
  <c r="H42" i="4"/>
  <c r="H41" i="4"/>
  <c r="H40" i="4"/>
  <c r="H39" i="4"/>
  <c r="F43" i="4"/>
  <c r="F42" i="4"/>
  <c r="F41" i="4"/>
  <c r="F40" i="4"/>
  <c r="F39" i="4"/>
  <c r="D40" i="4"/>
  <c r="D41" i="4"/>
  <c r="D42" i="4"/>
  <c r="D43" i="4"/>
  <c r="D39" i="4"/>
  <c r="H34" i="4"/>
  <c r="H33" i="4"/>
  <c r="H32" i="4"/>
  <c r="H31" i="4"/>
  <c r="F34" i="4"/>
  <c r="F33" i="4"/>
  <c r="F32" i="4"/>
  <c r="F31" i="4"/>
  <c r="D32" i="4"/>
  <c r="D33" i="4"/>
  <c r="D34" i="4"/>
  <c r="D31" i="4"/>
  <c r="D22" i="4"/>
  <c r="F22" i="4"/>
  <c r="H22" i="4"/>
  <c r="D23" i="4"/>
  <c r="F23" i="4"/>
  <c r="H23" i="4"/>
  <c r="D24" i="4"/>
  <c r="F24" i="4"/>
  <c r="H24" i="4"/>
  <c r="D25" i="4"/>
  <c r="F25" i="4"/>
  <c r="H25" i="4"/>
  <c r="F15" i="4"/>
  <c r="F16" i="4"/>
  <c r="F17" i="4"/>
  <c r="H15" i="4"/>
  <c r="H16" i="4"/>
  <c r="H17" i="4"/>
  <c r="H14" i="4"/>
  <c r="F14" i="4"/>
  <c r="D15" i="4"/>
  <c r="D16" i="4"/>
  <c r="D17" i="4"/>
  <c r="D14" i="4"/>
  <c r="H7" i="4"/>
  <c r="H8" i="4"/>
  <c r="H9" i="4"/>
  <c r="H6" i="4"/>
  <c r="F7" i="4"/>
  <c r="F8" i="4"/>
  <c r="F9" i="4"/>
  <c r="F6" i="4"/>
  <c r="D7" i="4"/>
  <c r="D8" i="4"/>
  <c r="D9" i="4"/>
  <c r="D6" i="4"/>
  <c r="J7" i="3"/>
  <c r="J8" i="3"/>
  <c r="H7" i="3"/>
  <c r="H8" i="3"/>
  <c r="F7" i="3"/>
  <c r="F8" i="3"/>
  <c r="F6" i="3"/>
  <c r="J6" i="3"/>
  <c r="H6" i="3"/>
  <c r="D7" i="3"/>
  <c r="D8" i="3"/>
  <c r="D6" i="3"/>
  <c r="F7" i="2"/>
  <c r="F8" i="2"/>
  <c r="J7" i="2"/>
  <c r="J8" i="2"/>
  <c r="J6" i="2"/>
  <c r="D7" i="2"/>
  <c r="D8" i="2"/>
  <c r="F6" i="2"/>
  <c r="D6" i="2"/>
  <c r="H7" i="2"/>
  <c r="H8" i="2"/>
  <c r="H6" i="2"/>
  <c r="H71" i="3"/>
  <c r="J71" i="3" s="1"/>
  <c r="H72" i="3"/>
  <c r="J72" i="3" s="1"/>
  <c r="H73" i="3"/>
  <c r="J73" i="3" s="1"/>
  <c r="H74" i="3"/>
  <c r="J74" i="3" s="1"/>
  <c r="H75" i="3"/>
  <c r="J75" i="3" s="1"/>
  <c r="H76" i="3"/>
  <c r="J76" i="3" s="1"/>
  <c r="H77" i="3"/>
  <c r="J77" i="3" s="1"/>
  <c r="H78" i="3"/>
  <c r="J78" i="3" s="1"/>
  <c r="H79" i="3"/>
  <c r="J79" i="3" s="1"/>
  <c r="H80" i="3"/>
  <c r="J80" i="3" s="1"/>
  <c r="H81" i="3"/>
  <c r="J81" i="3" s="1"/>
  <c r="H82" i="3"/>
  <c r="J82" i="3" s="1"/>
  <c r="H83" i="3"/>
  <c r="J83" i="3" s="1"/>
  <c r="H84" i="3"/>
  <c r="J84" i="3" s="1"/>
  <c r="H85" i="3"/>
  <c r="J85" i="3" s="1"/>
  <c r="H86" i="3"/>
  <c r="J86" i="3" s="1"/>
  <c r="H87" i="3"/>
  <c r="J87" i="3" s="1"/>
  <c r="H88" i="3"/>
  <c r="J88" i="3" s="1"/>
  <c r="H89" i="3"/>
  <c r="J89" i="3" s="1"/>
  <c r="H90" i="3"/>
  <c r="J90" i="3" s="1"/>
  <c r="H91" i="3"/>
  <c r="J91" i="3" s="1"/>
  <c r="H92" i="3"/>
  <c r="J92" i="3" s="1"/>
  <c r="H93" i="3"/>
  <c r="J93" i="3" s="1"/>
  <c r="H94" i="3"/>
  <c r="J94" i="3" s="1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H70" i="3"/>
  <c r="J70" i="3" s="1"/>
  <c r="F70" i="3"/>
  <c r="D70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46" i="3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46" i="2"/>
  <c r="D46" i="2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46" i="3"/>
  <c r="D38" i="3"/>
  <c r="D39" i="3"/>
  <c r="D40" i="3"/>
  <c r="D41" i="3"/>
  <c r="F38" i="3"/>
  <c r="F39" i="3"/>
  <c r="F40" i="3"/>
  <c r="F41" i="3"/>
  <c r="H38" i="3"/>
  <c r="H39" i="3"/>
  <c r="H40" i="3"/>
  <c r="H41" i="3"/>
  <c r="J38" i="3"/>
  <c r="J39" i="3"/>
  <c r="J40" i="3"/>
  <c r="J41" i="3"/>
  <c r="J37" i="3"/>
  <c r="H37" i="3"/>
  <c r="F37" i="3"/>
  <c r="D37" i="3"/>
  <c r="J30" i="3"/>
  <c r="J31" i="3"/>
  <c r="J32" i="3"/>
  <c r="H30" i="3"/>
  <c r="H31" i="3"/>
  <c r="H32" i="3"/>
  <c r="F30" i="3"/>
  <c r="F31" i="3"/>
  <c r="F32" i="3"/>
  <c r="J29" i="3"/>
  <c r="H29" i="3"/>
  <c r="F29" i="3"/>
  <c r="D30" i="3"/>
  <c r="D31" i="3"/>
  <c r="D32" i="3"/>
  <c r="D29" i="3"/>
  <c r="J22" i="3"/>
  <c r="J24" i="3"/>
  <c r="H22" i="3"/>
  <c r="H23" i="3"/>
  <c r="H24" i="3"/>
  <c r="F22" i="3"/>
  <c r="F23" i="3"/>
  <c r="F24" i="3"/>
  <c r="J21" i="3"/>
  <c r="H21" i="3"/>
  <c r="F21" i="3"/>
  <c r="D22" i="3"/>
  <c r="D23" i="3"/>
  <c r="D24" i="3"/>
  <c r="D21" i="3"/>
  <c r="J14" i="3"/>
  <c r="J15" i="3"/>
  <c r="J16" i="3"/>
  <c r="H14" i="3"/>
  <c r="H15" i="3"/>
  <c r="H16" i="3"/>
  <c r="F14" i="3"/>
  <c r="F15" i="3"/>
  <c r="F16" i="3"/>
  <c r="J13" i="3"/>
  <c r="H13" i="3"/>
  <c r="F13" i="3"/>
  <c r="D14" i="3"/>
  <c r="D15" i="3"/>
  <c r="D16" i="3"/>
  <c r="D13" i="3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70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J46" i="2"/>
  <c r="H47" i="2"/>
  <c r="H46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J38" i="2"/>
  <c r="J39" i="2"/>
  <c r="J40" i="2"/>
  <c r="J41" i="2"/>
  <c r="F38" i="2"/>
  <c r="F39" i="2"/>
  <c r="F40" i="2"/>
  <c r="F41" i="2"/>
  <c r="D38" i="2"/>
  <c r="D39" i="2"/>
  <c r="D40" i="2"/>
  <c r="D41" i="2"/>
  <c r="J37" i="2"/>
  <c r="F37" i="2"/>
  <c r="D37" i="2"/>
  <c r="H38" i="2"/>
  <c r="H39" i="2"/>
  <c r="H40" i="2"/>
  <c r="H41" i="2"/>
  <c r="H37" i="2"/>
  <c r="J30" i="2"/>
  <c r="J31" i="2"/>
  <c r="J32" i="2"/>
  <c r="F30" i="2"/>
  <c r="F31" i="2"/>
  <c r="F32" i="2"/>
  <c r="D30" i="2"/>
  <c r="D31" i="2"/>
  <c r="D32" i="2"/>
  <c r="J29" i="2"/>
  <c r="F29" i="2"/>
  <c r="D29" i="2"/>
  <c r="H30" i="2"/>
  <c r="H31" i="2"/>
  <c r="H32" i="2"/>
  <c r="H29" i="2"/>
  <c r="H24" i="2"/>
  <c r="J22" i="2"/>
  <c r="J24" i="2"/>
  <c r="F22" i="2"/>
  <c r="F23" i="2"/>
  <c r="F24" i="2"/>
  <c r="D22" i="2"/>
  <c r="D23" i="2"/>
  <c r="D24" i="2"/>
  <c r="D21" i="2"/>
  <c r="J21" i="2"/>
  <c r="F21" i="2"/>
  <c r="H22" i="2"/>
  <c r="H23" i="2"/>
  <c r="H21" i="2"/>
  <c r="F14" i="2"/>
  <c r="F15" i="2"/>
  <c r="F16" i="2"/>
  <c r="J14" i="2"/>
  <c r="J15" i="2"/>
  <c r="J16" i="2"/>
  <c r="J13" i="2"/>
  <c r="F13" i="2"/>
  <c r="D13" i="2"/>
  <c r="D14" i="2"/>
  <c r="D15" i="2"/>
  <c r="D16" i="2"/>
  <c r="H14" i="2"/>
  <c r="H15" i="2"/>
  <c r="H16" i="2"/>
  <c r="H13" i="2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71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48" i="1"/>
  <c r="C43" i="1"/>
  <c r="D40" i="1" s="1"/>
  <c r="D41" i="1" l="1"/>
  <c r="D43" i="1"/>
  <c r="D42" i="1"/>
  <c r="D39" i="1"/>
  <c r="C35" i="1" l="1"/>
  <c r="C21" i="1"/>
  <c r="D19" i="1" s="1"/>
  <c r="C14" i="1"/>
  <c r="D12" i="1" s="1"/>
  <c r="D6" i="1"/>
  <c r="D7" i="1"/>
  <c r="D5" i="1"/>
  <c r="D35" i="1" l="1"/>
  <c r="D32" i="1"/>
  <c r="D33" i="1"/>
  <c r="D34" i="1"/>
  <c r="D13" i="1"/>
  <c r="D11" i="1"/>
  <c r="D18" i="1"/>
  <c r="D14" i="1"/>
  <c r="D21" i="1"/>
  <c r="D20" i="1"/>
  <c r="C28" i="1" l="1"/>
  <c r="D25" i="1" l="1"/>
  <c r="D28" i="1"/>
  <c r="D26" i="1"/>
</calcChain>
</file>

<file path=xl/sharedStrings.xml><?xml version="1.0" encoding="utf-8"?>
<sst xmlns="http://schemas.openxmlformats.org/spreadsheetml/2006/main" count="3071" uniqueCount="181">
  <si>
    <t>Options</t>
  </si>
  <si>
    <t>N</t>
  </si>
  <si>
    <t>%</t>
  </si>
  <si>
    <t>Grand Total</t>
  </si>
  <si>
    <t>Female</t>
  </si>
  <si>
    <t>Male</t>
  </si>
  <si>
    <t>18-44 years</t>
  </si>
  <si>
    <t>45 years or over</t>
  </si>
  <si>
    <t>I don't want to say</t>
  </si>
  <si>
    <t>No</t>
  </si>
  <si>
    <t>Yes</t>
  </si>
  <si>
    <t>Are you aware of the vaccination drive against corona/COVID 19 in India?</t>
  </si>
  <si>
    <t xml:space="preserve">Are people allowed to step out of their house to get vaccinated during a lockdown? </t>
  </si>
  <si>
    <t>Don't know</t>
  </si>
  <si>
    <t xml:space="preserve">Have you been vaccinated? </t>
  </si>
  <si>
    <t>Yes, but only the first dose</t>
  </si>
  <si>
    <t>Yes, I've had both doses</t>
  </si>
  <si>
    <t>Refused to answer</t>
  </si>
  <si>
    <t>My second dose is not yet due.</t>
  </si>
  <si>
    <t>Why have you not taken the second dose of the vaccine yet? (multiple entry)</t>
  </si>
  <si>
    <t xml:space="preserve">Why have you not had the vaccine yet? (multiple entry) </t>
  </si>
  <si>
    <t>I have not had time to go for my second dose.</t>
  </si>
  <si>
    <t>I don’t have money to pay for my second dose.</t>
  </si>
  <si>
    <t>Side effects from the 1st dose were too much so I don’t want a second dose.</t>
  </si>
  <si>
    <t>I’m worried/my family are worried I’ll catch COVID-19 if I go out now.</t>
  </si>
  <si>
    <t>My family won’t let me have the second dose.</t>
  </si>
  <si>
    <t>I haven’t got transport available to take me/no one will take me.</t>
  </si>
  <si>
    <t>I’ve had COVID now so I don’t think I need the second dose.</t>
  </si>
  <si>
    <t>My community/work/middleman/corporator/other has not arranged for the second dose yet (if done as part of a joint drive for example)</t>
  </si>
  <si>
    <t>There have been no slots available to make an appointment</t>
  </si>
  <si>
    <t>I went to get the second dose, but the vaccine was not available when I went.</t>
  </si>
  <si>
    <t>I went to get the second dose, but could not because I was told that they need a minimum number of people to open the vaccine box and there were not enough people at that point.</t>
  </si>
  <si>
    <t>I went to get the second dose, but there were too many people at the hospital &amp; I could not wait that long</t>
  </si>
  <si>
    <t>I went to get the second dose, but the crowd was too much so I did not want to stay.</t>
  </si>
  <si>
    <t>I could not access my registration through any of the apps (COWIN/Arogya Setu/Umang)— they were not working.</t>
  </si>
  <si>
    <t>There have only been slots available in a hospital/vaccination centre far from my place of residence.</t>
  </si>
  <si>
    <t xml:space="preserve">Don’t know </t>
  </si>
  <si>
    <t>Please indicate your Gender</t>
  </si>
  <si>
    <t>Please indicate your Age</t>
  </si>
  <si>
    <t>Other</t>
  </si>
  <si>
    <t>My family won’t let me have the vaccine.</t>
  </si>
  <si>
    <t>My community/work/middleman/corporator/other has not arranged for the vaccine yet (if done as part of a joint drive for example)</t>
  </si>
  <si>
    <t>I do not have the relevant ID to register for the vaccine.</t>
  </si>
  <si>
    <t>I do not have a smart phone or laptop to register for vaccination.</t>
  </si>
  <si>
    <t>I have not been able to register through any of the apps (COWIN/Arogya Setu/Umang)  — they were not working.</t>
  </si>
  <si>
    <t>I went to get the first dose, but the vaccine was not available when I went.</t>
  </si>
  <si>
    <t>I went to get the first dose, but could not because I was told that they need a minimum number of people to open the vaccine box and there were not enough people at that point.</t>
  </si>
  <si>
    <t>I went to get the first dose, but there were too many people at the hospital &amp; I could not wait that long</t>
  </si>
  <si>
    <t>I went to get the first dose, but the crowd was too much so I did not want to stay.</t>
  </si>
  <si>
    <t>Don’t know</t>
  </si>
  <si>
    <t xml:space="preserve">I’m not high risk so letting others take theirs first </t>
  </si>
  <si>
    <t>I don’t believe in vaccines.</t>
  </si>
  <si>
    <t>I’ve had COVID so I don’t think I need the vaccine.</t>
  </si>
  <si>
    <t>I’m worried about the side effects of the vaccine.</t>
  </si>
  <si>
    <t xml:space="preserve">I don’t think COVID is serious/warrants a vaccine.  </t>
  </si>
  <si>
    <t xml:space="preserve">I’m worried/my family are worried I’ll catch COVID-19 if I go out now. </t>
  </si>
  <si>
    <t>I don’t have money to pay for my vaccine.</t>
  </si>
  <si>
    <t>I have not had time to register/go yet.</t>
  </si>
  <si>
    <t xml:space="preserve">Don't know </t>
  </si>
  <si>
    <t xml:space="preserve">No </t>
  </si>
  <si>
    <t xml:space="preserve">Yes </t>
  </si>
  <si>
    <t>&lt;1%</t>
  </si>
  <si>
    <t xml:space="preserve">I have registered myself and waiting for my term </t>
  </si>
  <si>
    <t xml:space="preserve">Not aware of the vaccination drive </t>
  </si>
  <si>
    <t xml:space="preserve">Household Type distribution </t>
  </si>
  <si>
    <t>HT 1 - Self Built Housing/Shack</t>
  </si>
  <si>
    <t>HT 2 - Notified Slum</t>
  </si>
  <si>
    <t>Please indicate your age</t>
  </si>
  <si>
    <t>I have registered myself and waiting for my term</t>
  </si>
  <si>
    <t xml:space="preserve">My second dose is not yet due </t>
  </si>
  <si>
    <t xml:space="preserve">Side effects from the 1st dose were too much so I donâ€™t want a second dose </t>
  </si>
  <si>
    <t>I have not had time to go for my second dose</t>
  </si>
  <si>
    <t>I'm worried/my family are worried Iâ€™ll catch COVID-19 if I go out now</t>
  </si>
  <si>
    <t>I don’t have money to pay for my second dose</t>
  </si>
  <si>
    <t>My family won't let me have the second dose</t>
  </si>
  <si>
    <t>I haven’t got transport available to take me/no one will take me</t>
  </si>
  <si>
    <t>I’ve had COVID now so I don’t think I need the second dose</t>
  </si>
  <si>
    <t>I could not access my registration through any of the apps (COWIN/Arogya Setu/Umang) – they were not working</t>
  </si>
  <si>
    <t xml:space="preserve">There have only been slots available in a hospital/vaccination centre far from my place of residence. </t>
  </si>
  <si>
    <t xml:space="preserve">I went to get the second dose, but the vaccine was not available when I went </t>
  </si>
  <si>
    <t>I went to get the second dose, but could not because I was told that they need a minimum number of people to open the vaccine box and there were not enough people at that point</t>
  </si>
  <si>
    <t>I went to get the second dose, but the crowd was too much so I did not want to stay</t>
  </si>
  <si>
    <t xml:space="preserve">Other </t>
  </si>
  <si>
    <t xml:space="preserve">I'm not high risk so letting others take theirs first </t>
  </si>
  <si>
    <t>I don’t think COVID is serious/warrants a vaccine</t>
  </si>
  <si>
    <t>I’ve had COVID so I don’t think I need the vaccine</t>
  </si>
  <si>
    <t xml:space="preserve">I have not had time to register/go yet </t>
  </si>
  <si>
    <t>My family won’t let me have the vaccine</t>
  </si>
  <si>
    <t>I do not have the relevant ID to register for the vaccine</t>
  </si>
  <si>
    <t>I do not have a smart phone or laptop to register for vaccination</t>
  </si>
  <si>
    <t xml:space="preserve">I have not been able to register through any of the apps (COWIN/Arogya Setu/Umang) â€“ they were not working </t>
  </si>
  <si>
    <t>There have only been slots available in a hospital/vaccination centre far from my place of residence</t>
  </si>
  <si>
    <t xml:space="preserve">I went to get the first dose, but the vaccine was not available when I went </t>
  </si>
  <si>
    <t xml:space="preserve"> I went to get the first dose, but could not because I was told that they need a minimum number of people to open the vaccine box and there were not enough people at that point</t>
  </si>
  <si>
    <t>I went to get the first dose, but the crowd was too much so I did not want to stay</t>
  </si>
  <si>
    <t>Not aware of the vaccination drive</t>
  </si>
  <si>
    <t>Vaccine Survey - Ahmedabad (Frequency tables)</t>
  </si>
  <si>
    <t>Vaccine Survey - Ahmedabad (Crosstabs - Gender)</t>
  </si>
  <si>
    <t>18-44 Years</t>
  </si>
  <si>
    <t>45 Years or over</t>
  </si>
  <si>
    <t xml:space="preserve">I don't believe in vaccines </t>
  </si>
  <si>
    <t xml:space="preserve">I'm worried about the side effects of the vaccine </t>
  </si>
  <si>
    <t>I'm worried/my family are worried I'll catch COVID-19 if I go out now</t>
  </si>
  <si>
    <t>I don't have money to pay for my vaccine</t>
  </si>
  <si>
    <t>I haven't got transport available to take me/no one will take me</t>
  </si>
  <si>
    <t xml:space="preserve">I have not been able to register through any of the apps (COWIN/Arogya Setu/Umang) – they were not working </t>
  </si>
  <si>
    <t>Vaccine Survey -Ahmedabad (Crosstabs - Age)</t>
  </si>
  <si>
    <t>Note: This question was asked to those who selected option 1 (YES,  BUT ONLY THE FIRST DOSE) in Q4</t>
  </si>
  <si>
    <t>Note: This question was asked to those who selected option 3 (No) in Q4</t>
  </si>
  <si>
    <t>Note: This question was asked to those who selected option 4 (No) in Q4</t>
  </si>
  <si>
    <t>Ahmedabad</t>
  </si>
  <si>
    <t xml:space="preserve">I came to out station for work purpose so still I didn't get </t>
  </si>
  <si>
    <t xml:space="preserve">Govt has not organizing in a proper way to get vaccine </t>
  </si>
  <si>
    <t xml:space="preserve">My daughter hospitalized due to some health reason so i postponed the vaccine appointment date </t>
  </si>
  <si>
    <t xml:space="preserve">I have 6 months baby so I am worried about the side effect   </t>
  </si>
  <si>
    <t xml:space="preserve">At present I am out of station so still not yet </t>
  </si>
  <si>
    <t xml:space="preserve">I am out of my native once I go back ill get </t>
  </si>
  <si>
    <t xml:space="preserve">after Ramzaan month I will take </t>
  </si>
  <si>
    <t>I went to get the first dose, but the vaccine was not available when I went</t>
  </si>
  <si>
    <t xml:space="preserve">I have undergone the bypass surgery so, I am not able to get Vaccinated </t>
  </si>
  <si>
    <t xml:space="preserve">respondent don't know that below 45 years people also can vaccinate </t>
  </si>
  <si>
    <t>I am below under 18 I am in native and I don't know about my parents.</t>
  </si>
  <si>
    <t xml:space="preserve">I don't have the information that above 18 years people also eligible to get covid vaccine so I didn't got  </t>
  </si>
  <si>
    <t>At present my health conditions is fine and  covid vaccine not required for my</t>
  </si>
  <si>
    <t>I’m worried about the side effects of the vaccine</t>
  </si>
  <si>
    <t>I don’t believe in vaccines</t>
  </si>
  <si>
    <t>I’m not high risk so letting others take theirs first</t>
  </si>
  <si>
    <t>Housing Type</t>
  </si>
  <si>
    <t xml:space="preserve"> Please indicate your gender. Tick 1 box.</t>
  </si>
  <si>
    <t xml:space="preserve"> ID (interviewee - from spreadsheet)</t>
  </si>
  <si>
    <t>Vaccine Survey - Ahmedabad (Crosstabs - HTs)</t>
  </si>
  <si>
    <t>Please indicate your age. Tick 1 box.</t>
  </si>
  <si>
    <t>Why have you not taken the second dose of the vaccine yet? (multiple entry)_1_My second dose is not yet due.</t>
  </si>
  <si>
    <t>Why have you not taken the second dose of the vaccine yet? (multiple entry)_2_Side effects from the 1st dose were too much so I don’t want a second dose.</t>
  </si>
  <si>
    <t>Why have you not taken the second dose of the vaccine yet? (multiple entry)_3_I have not had time to go for my second dose.</t>
  </si>
  <si>
    <t>Why have you not taken the second dose of the vaccine yet? (multiple entry)_4_I’m worried/my family are worried I’ll catch COVID-19 if I go out now.</t>
  </si>
  <si>
    <t>Why have you not taken the second dose of the vaccine yet? (multiple entry)_5_I don’t have money to pay for my second dose.</t>
  </si>
  <si>
    <t xml:space="preserve">Why have you not taken the second dose of the vaccine yet? (multiple entry)_6_My family won’t let me have the second dose. </t>
  </si>
  <si>
    <t>Why have you not taken the second dose of the vaccine yet? (multiple entry)_7_I haven’t got transport available to take me/no one will take me.</t>
  </si>
  <si>
    <t>Why have you not taken the second dose of the vaccine yet? (multiple entry)_8_I’ve had COVID now so I don’t think I need the second dose.</t>
  </si>
  <si>
    <t>Why have you not taken the second dose of the vaccine yet? (multiple entry)_9_My community/work/middleman/corporator/other has not arranged for the second dose yet (if done as part of a joint drive for example)</t>
  </si>
  <si>
    <t xml:space="preserve">Why have you not taken the second dose of the vaccine yet? (multiple entry)_10_I could not access my registration through any of the apps (COWIN/Arogya Setu/Umang) – they were not working. </t>
  </si>
  <si>
    <t>Why have you not taken the second dose of the vaccine yet? (multiple entry)_11_There have been no slots available to make an appointment</t>
  </si>
  <si>
    <t>Why have you not taken the second dose of the vaccine yet? (multiple entry)_12_There have only been slots available in a hospital/vaccination centre far from my place of residence.</t>
  </si>
  <si>
    <t>Why have you not taken the second dose of the vaccine yet? (multiple entry)_13_I went to get the second dose, but the vaccine was not available when I went.</t>
  </si>
  <si>
    <t>Why have you not taken the second dose of the vaccine yet? (multiple entry)_14_I went to get the second dose, but could not because I was told that they need a minimum number of people to open the vaccine box and there were not enough people at that point.</t>
  </si>
  <si>
    <t xml:space="preserve">Why have you not taken the second dose of the vaccine yet? (multiple entry)_15_I went to get the second dose, but there were too many people at the hospital &amp; I could not wait that long </t>
  </si>
  <si>
    <t>Why have you not taken the second dose of the vaccine yet? (multiple entry)_16_I went to get the second dose, but the crowd was too much so I did not want to stay.</t>
  </si>
  <si>
    <t>Why have you not taken the second dose of the vaccine yet? (multiple entry)_17_Other</t>
  </si>
  <si>
    <t>Why have you not taken the second dose of the vaccine yet? (multiple entry)_18_Don’t know</t>
  </si>
  <si>
    <t xml:space="preserve">My family won’t let me have the second dose. </t>
  </si>
  <si>
    <t>Why have you not had the vaccine yet? (multiple entry)_1 _I’m not high risk so letting others take theirs first</t>
  </si>
  <si>
    <t xml:space="preserve">Why have you not had the vaccine yet? (multiple entry)_2_I don’t believe in vaccines. </t>
  </si>
  <si>
    <t xml:space="preserve">Why have you not had the vaccine yet? (multiple entry)_3_I don’t think COVID is serious/warrants a vaccine. </t>
  </si>
  <si>
    <t>Why have you not had the vaccine yet? (multiple entry)_4_I’ve had COVID so I don’t think I need the vaccine.</t>
  </si>
  <si>
    <t xml:space="preserve">Why have you not had the vaccine yet? (multiple entry)_5_I’m worried about the side effects of the vaccine. </t>
  </si>
  <si>
    <t>Why have you not had the vaccine yet? (multiple entry)_6_I have not had time to register/go yet.</t>
  </si>
  <si>
    <t xml:space="preserve">Why have you not had the vaccine yet? (multiple entry)_7_I’m worried/my family are worried I’ll catch COVID-19 if I go out now. </t>
  </si>
  <si>
    <t xml:space="preserve">Why have you not had the vaccine yet? (multiple entry)_8_I don’t have money to pay for my vaccine. </t>
  </si>
  <si>
    <t xml:space="preserve">Why have you not had the vaccine yet? (multiple entry)_9_My family won’t let me have the vaccine.  </t>
  </si>
  <si>
    <t>Why have you not had the vaccine yet? (multiple entry)_10_I haven’t got transport available to take me/no one will take me.</t>
  </si>
  <si>
    <t>Why have you not had the vaccine yet? (multiple entry)_11_My community/work/middleman/corporator/other has not arranged for the vaccine yet (if done as part of a joint drive for example)</t>
  </si>
  <si>
    <t xml:space="preserve">Why have you not had the vaccine yet? (multiple entry)_12_I do not have the relevant ID to register for the vaccine. </t>
  </si>
  <si>
    <t xml:space="preserve">Why have you not had the vaccine yet? (multiple entry)_13_I do not have a smart phone or laptop to register for vaccination. </t>
  </si>
  <si>
    <t xml:space="preserve">Why have you not had the vaccine yet? (multiple entry)_14_I have not been able to register through any of the apps (COWIN/Arogya Setu/Umang) – they were not working. </t>
  </si>
  <si>
    <t>Why have you not had the vaccine yet? (multiple entry)_15_There have been no slots available to make an appointment</t>
  </si>
  <si>
    <t>Why have you not had the vaccine yet? (multiple entry)_16_There have only been slots available in a hospital/vaccination centre far from my place of residence.</t>
  </si>
  <si>
    <t>Why have you not had the vaccine yet? (multiple entry)_17_I went to get the first dose, but the vaccine was not available when I went.</t>
  </si>
  <si>
    <t>Why have you not had the vaccine yet? (multiple entry)_18_I went to get the first dose, but could not because I was told that they need a minimum number of people to open the vaccine box and there were not enough people at that point.</t>
  </si>
  <si>
    <t xml:space="preserve">Why have you not had the vaccine yet? (multiple entry)_19_I went to get the first dose, but there were too many people at the hospital &amp; I could not wait that long </t>
  </si>
  <si>
    <t>Why have you not had the vaccine yet? (multiple entry)_20_I went to get the first dose, but the crowd was too much so I did not want to stay.</t>
  </si>
  <si>
    <t>Why have you not had the vaccine yet? (multiple entry)_21_Not aware of the vaccination drive</t>
  </si>
  <si>
    <t xml:space="preserve">Why have you not had the vaccine yet? (multiple entry)_22_I have registered myself and waiting for my term </t>
  </si>
  <si>
    <t xml:space="preserve">Why have you not had the vaccine yet? (multiple entry)_23_Other </t>
  </si>
  <si>
    <t>Why have you not had the vaccine yet? (multiple entry)_24_Don’t know</t>
  </si>
  <si>
    <t>Why have you not had the vaccine yet? (multiple entry)_25_Refused to answer</t>
  </si>
  <si>
    <t xml:space="preserve">I’m worried about the side effects of the vaccine </t>
  </si>
  <si>
    <t xml:space="preserve">I don’t have money to pay for my vaccine. </t>
  </si>
  <si>
    <t>Why have you not taken the second dose of the vaccine yet? (multiple entry)_19_Refused to answer</t>
  </si>
  <si>
    <t>Confirm city</t>
  </si>
  <si>
    <t xml:space="preserve"> I have not been able to register through any of the apps (COWIN/Arogya Setu/Umang) – they were not working.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</si>
</sst>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2" fillId="2" borderId="1" xfId="0" applyNumberFormat="1" applyFont="1" applyFill="1" applyBorder="1" applyAlignment="1">
      <alignment horizontal="right"/>
    </xf>
    <xf numFmtId="9" fontId="0" fillId="0" borderId="1" xfId="0" applyNumberFormat="1" applyBorder="1" applyAlignment="1">
      <alignment horizontal="right"/>
    </xf>
    <xf numFmtId="9" fontId="2" fillId="2" borderId="1" xfId="0" applyNumberFormat="1" applyFont="1" applyFill="1" applyBorder="1" applyAlignment="1">
      <alignment horizontal="right"/>
    </xf>
    <xf numFmtId="0" fontId="2" fillId="0" borderId="0" xfId="0" applyFont="1"/>
    <xf numFmtId="0" fontId="0" fillId="0" borderId="1" xfId="0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9" fontId="0" fillId="0" borderId="1" xfId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NumberFormat="1" applyBorder="1"/>
    <xf numFmtId="0" fontId="0" fillId="0" borderId="0" xfId="0" applyBorder="1" applyAlignment="1">
      <alignment horizontal="right"/>
    </xf>
    <xf numFmtId="9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0" fontId="2" fillId="2" borderId="1" xfId="0" applyNumberFormat="1" applyFont="1" applyFill="1" applyBorder="1"/>
    <xf numFmtId="9" fontId="0" fillId="0" borderId="1" xfId="0" applyNumberFormat="1" applyBorder="1"/>
    <xf numFmtId="9" fontId="2" fillId="2" borderId="1" xfId="0" applyNumberFormat="1" applyFont="1" applyFill="1" applyBorder="1"/>
    <xf numFmtId="0" fontId="0" fillId="0" borderId="1" xfId="0" applyFill="1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right"/>
    </xf>
    <xf numFmtId="9" fontId="0" fillId="0" borderId="1" xfId="1" applyFont="1" applyBorder="1"/>
    <xf numFmtId="9" fontId="1" fillId="0" borderId="1" xfId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right"/>
    </xf>
    <xf numFmtId="0" fontId="0" fillId="0" borderId="1" xfId="0" applyNumberFormat="1" applyFill="1" applyBorder="1"/>
    <xf numFmtId="0" fontId="2" fillId="4" borderId="1" xfId="0" applyNumberFormat="1" applyFont="1" applyFill="1" applyBorder="1"/>
    <xf numFmtId="9" fontId="2" fillId="3" borderId="1" xfId="1" applyFont="1" applyFill="1" applyBorder="1"/>
    <xf numFmtId="9" fontId="0" fillId="0" borderId="0" xfId="1" applyFont="1"/>
    <xf numFmtId="0" fontId="0" fillId="0" borderId="1" xfId="0" applyNumberFormat="1" applyFont="1" applyFill="1" applyBorder="1"/>
    <xf numFmtId="9" fontId="1" fillId="0" borderId="1" xfId="1" applyFont="1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9" fontId="0" fillId="0" borderId="1" xfId="0" applyNumberFormat="1" applyFont="1" applyFill="1" applyBorder="1" applyAlignment="1">
      <alignment horizontal="right"/>
    </xf>
    <xf numFmtId="9" fontId="2" fillId="2" borderId="1" xfId="1" applyFont="1" applyFill="1" applyBorder="1"/>
    <xf numFmtId="9" fontId="0" fillId="3" borderId="1" xfId="1" applyFont="1" applyFill="1" applyBorder="1"/>
    <xf numFmtId="9" fontId="1" fillId="0" borderId="1" xfId="1" applyNumberFormat="1" applyFont="1" applyFill="1" applyBorder="1"/>
    <xf numFmtId="9" fontId="1" fillId="0" borderId="1" xfId="1" applyFont="1" applyFill="1" applyBorder="1" applyAlignment="1"/>
    <xf numFmtId="0" fontId="2" fillId="4" borderId="1" xfId="0" applyFont="1" applyFill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310"/>
  <sheetViews>
    <sheetView zoomScaleNormal="100" workbookViewId="0">
      <selection activeCell="C9" sqref="C9"/>
    </sheetView>
  </sheetViews>
  <sheetFormatPr defaultColWidth="16.88671875" defaultRowHeight="14.4" x14ac:dyDescent="0.3"/>
  <cols>
    <col min="1" max="1" width="11.33203125" style="53" customWidth="1"/>
    <col min="2" max="8" width="16.88671875" style="53"/>
    <col min="9" max="20" width="27.88671875" style="53" customWidth="1"/>
    <col min="21" max="21" width="22" style="53" customWidth="1"/>
    <col min="22" max="22" width="33.6640625" style="53" customWidth="1"/>
    <col min="23" max="23" width="27.44140625" style="53" customWidth="1"/>
    <col min="24" max="24" width="22" style="53" customWidth="1"/>
    <col min="25" max="25" width="21.33203125" style="53" customWidth="1"/>
    <col min="26" max="27" width="22" style="53" customWidth="1"/>
    <col min="28" max="28" width="36" style="53" customWidth="1"/>
    <col min="29" max="32" width="20.44140625" style="53" customWidth="1"/>
    <col min="33" max="33" width="16.88671875" style="53"/>
    <col min="34" max="34" width="21.6640625" style="53" customWidth="1"/>
    <col min="35" max="35" width="19" style="53" customWidth="1"/>
    <col min="36" max="36" width="20.5546875" style="53" customWidth="1"/>
    <col min="37" max="37" width="23" style="53" customWidth="1"/>
    <col min="38" max="38" width="32.44140625" style="53" customWidth="1"/>
    <col min="39" max="43" width="23" style="53" customWidth="1"/>
    <col min="44" max="44" width="28.44140625" style="53" customWidth="1"/>
    <col min="45" max="45" width="31.6640625" style="53" customWidth="1"/>
    <col min="46" max="52" width="27.6640625" style="53" customWidth="1"/>
    <col min="53" max="16384" width="16.88671875" style="53"/>
  </cols>
  <sheetData>
    <row r="1" spans="1:52" s="54" customFormat="1" ht="27" customHeight="1" x14ac:dyDescent="0.3">
      <c r="A1" s="54" t="s">
        <v>129</v>
      </c>
      <c r="B1" s="55" t="s">
        <v>179</v>
      </c>
      <c r="C1" s="54" t="s">
        <v>128</v>
      </c>
      <c r="D1" s="54" t="s">
        <v>131</v>
      </c>
      <c r="E1" s="54" t="s">
        <v>127</v>
      </c>
      <c r="F1" s="54" t="s">
        <v>11</v>
      </c>
      <c r="G1" s="54" t="s">
        <v>12</v>
      </c>
      <c r="H1" s="54" t="s">
        <v>14</v>
      </c>
      <c r="I1" s="54" t="s">
        <v>132</v>
      </c>
      <c r="J1" s="54" t="s">
        <v>133</v>
      </c>
      <c r="K1" s="54" t="s">
        <v>134</v>
      </c>
      <c r="L1" s="54" t="s">
        <v>135</v>
      </c>
      <c r="M1" s="54" t="s">
        <v>136</v>
      </c>
      <c r="N1" s="54" t="s">
        <v>137</v>
      </c>
      <c r="O1" s="54" t="s">
        <v>138</v>
      </c>
      <c r="P1" s="54" t="s">
        <v>139</v>
      </c>
      <c r="Q1" s="54" t="s">
        <v>140</v>
      </c>
      <c r="R1" s="54" t="s">
        <v>141</v>
      </c>
      <c r="S1" s="54" t="s">
        <v>142</v>
      </c>
      <c r="T1" s="55" t="s">
        <v>143</v>
      </c>
      <c r="U1" s="55" t="s">
        <v>144</v>
      </c>
      <c r="V1" s="54" t="s">
        <v>145</v>
      </c>
      <c r="W1" s="54" t="s">
        <v>146</v>
      </c>
      <c r="X1" s="54" t="s">
        <v>147</v>
      </c>
      <c r="Y1" s="54" t="s">
        <v>148</v>
      </c>
      <c r="Z1" s="54" t="s">
        <v>149</v>
      </c>
      <c r="AA1" s="54" t="s">
        <v>178</v>
      </c>
      <c r="AB1" s="54" t="s">
        <v>151</v>
      </c>
      <c r="AC1" s="54" t="s">
        <v>152</v>
      </c>
      <c r="AD1" s="54" t="s">
        <v>153</v>
      </c>
      <c r="AE1" s="54" t="s">
        <v>154</v>
      </c>
      <c r="AF1" s="54" t="s">
        <v>155</v>
      </c>
      <c r="AG1" s="54" t="s">
        <v>156</v>
      </c>
      <c r="AH1" s="54" t="s">
        <v>157</v>
      </c>
      <c r="AI1" s="54" t="s">
        <v>158</v>
      </c>
      <c r="AJ1" s="54" t="s">
        <v>159</v>
      </c>
      <c r="AK1" s="54" t="s">
        <v>160</v>
      </c>
      <c r="AL1" s="54" t="s">
        <v>161</v>
      </c>
      <c r="AM1" s="54" t="s">
        <v>162</v>
      </c>
      <c r="AN1" s="54" t="s">
        <v>163</v>
      </c>
      <c r="AO1" s="54" t="s">
        <v>164</v>
      </c>
      <c r="AP1" s="54" t="s">
        <v>165</v>
      </c>
      <c r="AQ1" s="54" t="s">
        <v>166</v>
      </c>
      <c r="AR1" s="54" t="s">
        <v>167</v>
      </c>
      <c r="AS1" s="54" t="s">
        <v>168</v>
      </c>
      <c r="AT1" s="54" t="s">
        <v>169</v>
      </c>
      <c r="AU1" s="54" t="s">
        <v>170</v>
      </c>
      <c r="AV1" s="54" t="s">
        <v>171</v>
      </c>
      <c r="AW1" s="54" t="s">
        <v>172</v>
      </c>
      <c r="AX1" s="54" t="s">
        <v>173</v>
      </c>
      <c r="AY1" s="54" t="s">
        <v>174</v>
      </c>
      <c r="AZ1" s="54" t="s">
        <v>175</v>
      </c>
    </row>
    <row r="2" spans="1:52" s="51" customFormat="1" x14ac:dyDescent="0.3">
      <c r="A2" s="50">
        <v>164</v>
      </c>
      <c r="B2" s="50" t="s">
        <v>110</v>
      </c>
      <c r="C2" s="50" t="s">
        <v>4</v>
      </c>
      <c r="D2" s="51" t="s">
        <v>98</v>
      </c>
      <c r="E2" s="51" t="s">
        <v>66</v>
      </c>
      <c r="F2" s="50" t="s">
        <v>60</v>
      </c>
      <c r="G2" s="50" t="s">
        <v>60</v>
      </c>
      <c r="H2" s="50" t="s">
        <v>59</v>
      </c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 t="s">
        <v>180</v>
      </c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</row>
    <row r="3" spans="1:52" s="51" customFormat="1" x14ac:dyDescent="0.3">
      <c r="A3" s="50">
        <v>2242</v>
      </c>
      <c r="B3" s="50" t="s">
        <v>110</v>
      </c>
      <c r="C3" s="50" t="s">
        <v>5</v>
      </c>
      <c r="D3" s="51" t="s">
        <v>99</v>
      </c>
      <c r="E3" s="51" t="s">
        <v>66</v>
      </c>
      <c r="F3" s="50" t="s">
        <v>60</v>
      </c>
      <c r="G3" s="50" t="s">
        <v>60</v>
      </c>
      <c r="H3" s="50" t="s">
        <v>59</v>
      </c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 t="s">
        <v>47</v>
      </c>
      <c r="AU3" s="50"/>
      <c r="AV3" s="50"/>
      <c r="AW3" s="50"/>
      <c r="AX3" s="50"/>
      <c r="AY3" s="50"/>
      <c r="AZ3" s="50"/>
    </row>
    <row r="4" spans="1:52" s="51" customFormat="1" x14ac:dyDescent="0.3">
      <c r="A4" s="50">
        <v>2370</v>
      </c>
      <c r="B4" s="50" t="s">
        <v>110</v>
      </c>
      <c r="C4" s="50" t="s">
        <v>4</v>
      </c>
      <c r="D4" s="51" t="s">
        <v>98</v>
      </c>
      <c r="E4" s="51" t="s">
        <v>66</v>
      </c>
      <c r="F4" s="50" t="s">
        <v>60</v>
      </c>
      <c r="G4" s="50" t="s">
        <v>60</v>
      </c>
      <c r="H4" s="50" t="s">
        <v>59</v>
      </c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 t="s">
        <v>126</v>
      </c>
      <c r="AC4" s="50"/>
      <c r="AD4" s="50"/>
      <c r="AE4" s="50"/>
      <c r="AF4" s="50" t="s">
        <v>124</v>
      </c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</row>
    <row r="5" spans="1:52" s="51" customFormat="1" x14ac:dyDescent="0.3">
      <c r="A5" s="50">
        <v>6517</v>
      </c>
      <c r="B5" s="50" t="s">
        <v>110</v>
      </c>
      <c r="C5" s="50" t="s">
        <v>5</v>
      </c>
      <c r="D5" s="51" t="s">
        <v>99</v>
      </c>
      <c r="E5" s="51" t="s">
        <v>66</v>
      </c>
      <c r="F5" s="50" t="s">
        <v>59</v>
      </c>
      <c r="G5" s="50"/>
      <c r="H5" s="50" t="s">
        <v>59</v>
      </c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 t="s">
        <v>95</v>
      </c>
      <c r="AW5" s="50"/>
      <c r="AX5" s="50"/>
      <c r="AY5" s="50"/>
      <c r="AZ5" s="50"/>
    </row>
    <row r="6" spans="1:52" s="51" customFormat="1" x14ac:dyDescent="0.3">
      <c r="A6" s="50">
        <v>6695</v>
      </c>
      <c r="B6" s="50" t="s">
        <v>110</v>
      </c>
      <c r="C6" s="50" t="s">
        <v>4</v>
      </c>
      <c r="D6" s="51" t="s">
        <v>99</v>
      </c>
      <c r="E6" s="51" t="s">
        <v>66</v>
      </c>
      <c r="F6" s="50" t="s">
        <v>60</v>
      </c>
      <c r="G6" s="50" t="s">
        <v>59</v>
      </c>
      <c r="H6" s="50" t="s">
        <v>59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 t="s">
        <v>87</v>
      </c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</row>
    <row r="7" spans="1:52" s="51" customFormat="1" x14ac:dyDescent="0.3">
      <c r="A7" s="50">
        <v>6697</v>
      </c>
      <c r="B7" s="50" t="s">
        <v>110</v>
      </c>
      <c r="C7" s="50" t="s">
        <v>5</v>
      </c>
      <c r="D7" s="51" t="s">
        <v>98</v>
      </c>
      <c r="E7" s="51" t="s">
        <v>66</v>
      </c>
      <c r="F7" s="50" t="s">
        <v>60</v>
      </c>
      <c r="G7" s="50" t="s">
        <v>60</v>
      </c>
      <c r="H7" s="50" t="s">
        <v>16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</row>
    <row r="8" spans="1:52" s="51" customFormat="1" x14ac:dyDescent="0.3">
      <c r="A8" s="50">
        <v>6698</v>
      </c>
      <c r="B8" s="50" t="s">
        <v>110</v>
      </c>
      <c r="C8" s="50" t="s">
        <v>5</v>
      </c>
      <c r="D8" s="51" t="s">
        <v>98</v>
      </c>
      <c r="E8" s="51" t="s">
        <v>66</v>
      </c>
      <c r="F8" s="50" t="s">
        <v>60</v>
      </c>
      <c r="G8" s="50" t="s">
        <v>60</v>
      </c>
      <c r="H8" s="50" t="s">
        <v>59</v>
      </c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 t="s">
        <v>94</v>
      </c>
      <c r="AV8" s="50"/>
      <c r="AW8" s="50"/>
      <c r="AX8" s="50"/>
      <c r="AY8" s="50"/>
      <c r="AZ8" s="50"/>
    </row>
    <row r="9" spans="1:52" s="51" customFormat="1" x14ac:dyDescent="0.3">
      <c r="A9" s="50">
        <v>6701</v>
      </c>
      <c r="B9" s="50" t="s">
        <v>110</v>
      </c>
      <c r="C9" s="50" t="s">
        <v>5</v>
      </c>
      <c r="D9" s="51" t="s">
        <v>99</v>
      </c>
      <c r="E9" s="51" t="s">
        <v>66</v>
      </c>
      <c r="F9" s="50" t="s">
        <v>60</v>
      </c>
      <c r="G9" s="50" t="s">
        <v>60</v>
      </c>
      <c r="H9" s="50" t="s">
        <v>15</v>
      </c>
      <c r="I9" s="50" t="s">
        <v>69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</row>
    <row r="10" spans="1:52" s="51" customFormat="1" x14ac:dyDescent="0.3">
      <c r="A10" s="50">
        <v>6710</v>
      </c>
      <c r="B10" s="50" t="s">
        <v>110</v>
      </c>
      <c r="C10" s="50" t="s">
        <v>4</v>
      </c>
      <c r="D10" s="51" t="s">
        <v>8</v>
      </c>
      <c r="E10" s="51" t="s">
        <v>66</v>
      </c>
      <c r="F10" s="50" t="s">
        <v>60</v>
      </c>
      <c r="G10" s="50" t="s">
        <v>60</v>
      </c>
      <c r="H10" s="50" t="s">
        <v>15</v>
      </c>
      <c r="I10" s="50" t="s">
        <v>69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</row>
    <row r="11" spans="1:52" s="51" customFormat="1" x14ac:dyDescent="0.3">
      <c r="A11" s="50">
        <v>6717</v>
      </c>
      <c r="B11" s="50" t="s">
        <v>110</v>
      </c>
      <c r="C11" s="27" t="s">
        <v>8</v>
      </c>
      <c r="D11" s="51" t="s">
        <v>8</v>
      </c>
      <c r="E11" s="51" t="s">
        <v>66</v>
      </c>
      <c r="F11" s="50" t="s">
        <v>60</v>
      </c>
      <c r="G11" s="50" t="s">
        <v>60</v>
      </c>
      <c r="H11" s="50" t="s">
        <v>59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 t="s">
        <v>125</v>
      </c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</row>
    <row r="12" spans="1:52" s="51" customFormat="1" x14ac:dyDescent="0.3">
      <c r="A12" s="50">
        <v>6728</v>
      </c>
      <c r="B12" s="50" t="s">
        <v>110</v>
      </c>
      <c r="C12" s="50" t="s">
        <v>5</v>
      </c>
      <c r="D12" s="51" t="s">
        <v>99</v>
      </c>
      <c r="E12" s="51" t="s">
        <v>65</v>
      </c>
      <c r="F12" s="50" t="s">
        <v>60</v>
      </c>
      <c r="G12" s="50" t="s">
        <v>60</v>
      </c>
      <c r="H12" s="50" t="s">
        <v>59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 t="s">
        <v>41</v>
      </c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</row>
    <row r="13" spans="1:52" s="51" customFormat="1" x14ac:dyDescent="0.3">
      <c r="A13" s="50">
        <v>6746</v>
      </c>
      <c r="B13" s="50" t="s">
        <v>110</v>
      </c>
      <c r="C13" s="50" t="s">
        <v>5</v>
      </c>
      <c r="D13" s="51" t="s">
        <v>99</v>
      </c>
      <c r="E13" s="51" t="s">
        <v>66</v>
      </c>
      <c r="F13" s="50" t="s">
        <v>60</v>
      </c>
      <c r="G13" s="50" t="s">
        <v>60</v>
      </c>
      <c r="H13" s="50" t="s">
        <v>16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</row>
    <row r="14" spans="1:52" s="51" customFormat="1" x14ac:dyDescent="0.3">
      <c r="A14" s="50">
        <v>6750</v>
      </c>
      <c r="B14" s="50" t="s">
        <v>110</v>
      </c>
      <c r="C14" s="50" t="s">
        <v>5</v>
      </c>
      <c r="D14" s="51" t="s">
        <v>8</v>
      </c>
      <c r="E14" s="51" t="s">
        <v>66</v>
      </c>
      <c r="F14" s="50" t="s">
        <v>59</v>
      </c>
      <c r="G14" s="50"/>
      <c r="H14" s="50" t="s">
        <v>59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 t="s">
        <v>95</v>
      </c>
      <c r="AW14" s="50"/>
      <c r="AX14" s="50"/>
      <c r="AY14" s="50"/>
      <c r="AZ14" s="50"/>
    </row>
    <row r="15" spans="1:52" s="51" customFormat="1" x14ac:dyDescent="0.3">
      <c r="A15" s="50">
        <v>6692</v>
      </c>
      <c r="B15" s="50" t="s">
        <v>110</v>
      </c>
      <c r="C15" s="50" t="s">
        <v>5</v>
      </c>
      <c r="D15" s="51" t="s">
        <v>8</v>
      </c>
      <c r="E15" s="51" t="s">
        <v>66</v>
      </c>
      <c r="F15" s="50" t="s">
        <v>60</v>
      </c>
      <c r="G15" s="50" t="s">
        <v>60</v>
      </c>
      <c r="H15" s="50" t="s">
        <v>59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 t="s">
        <v>180</v>
      </c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</row>
    <row r="16" spans="1:52" s="51" customFormat="1" x14ac:dyDescent="0.3">
      <c r="A16" s="50">
        <v>6694</v>
      </c>
      <c r="B16" s="50" t="s">
        <v>110</v>
      </c>
      <c r="C16" s="50" t="s">
        <v>4</v>
      </c>
      <c r="D16" s="51" t="s">
        <v>8</v>
      </c>
      <c r="E16" s="51" t="s">
        <v>66</v>
      </c>
      <c r="F16" s="50" t="s">
        <v>60</v>
      </c>
      <c r="G16" s="50" t="s">
        <v>60</v>
      </c>
      <c r="H16" s="50" t="s">
        <v>59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 t="s">
        <v>125</v>
      </c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</row>
    <row r="17" spans="1:52" s="51" customFormat="1" x14ac:dyDescent="0.3">
      <c r="A17" s="50">
        <v>6751</v>
      </c>
      <c r="B17" s="50" t="s">
        <v>110</v>
      </c>
      <c r="C17" s="50" t="s">
        <v>5</v>
      </c>
      <c r="D17" s="51" t="s">
        <v>98</v>
      </c>
      <c r="E17" s="51" t="s">
        <v>66</v>
      </c>
      <c r="F17" s="50" t="s">
        <v>60</v>
      </c>
      <c r="G17" s="50" t="s">
        <v>60</v>
      </c>
      <c r="H17" s="50" t="s">
        <v>59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 t="s">
        <v>126</v>
      </c>
      <c r="AC17" s="50"/>
      <c r="AD17" s="50"/>
      <c r="AE17" s="50"/>
      <c r="AF17" s="50"/>
      <c r="AG17" s="50" t="s">
        <v>86</v>
      </c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</row>
    <row r="18" spans="1:52" s="51" customFormat="1" x14ac:dyDescent="0.3">
      <c r="A18" s="50">
        <v>6760</v>
      </c>
      <c r="B18" s="50" t="s">
        <v>110</v>
      </c>
      <c r="C18" s="50" t="s">
        <v>5</v>
      </c>
      <c r="D18" s="51" t="s">
        <v>8</v>
      </c>
      <c r="E18" s="51" t="s">
        <v>66</v>
      </c>
      <c r="F18" s="50" t="s">
        <v>60</v>
      </c>
      <c r="G18" s="50" t="s">
        <v>60</v>
      </c>
      <c r="H18" s="50" t="s">
        <v>59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 t="s">
        <v>86</v>
      </c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</row>
    <row r="19" spans="1:52" s="51" customFormat="1" x14ac:dyDescent="0.3">
      <c r="A19" s="50">
        <v>6764</v>
      </c>
      <c r="B19" s="50" t="s">
        <v>110</v>
      </c>
      <c r="C19" s="50" t="s">
        <v>5</v>
      </c>
      <c r="D19" s="51" t="s">
        <v>98</v>
      </c>
      <c r="E19" s="51" t="s">
        <v>66</v>
      </c>
      <c r="F19" s="50" t="s">
        <v>60</v>
      </c>
      <c r="G19" s="50" t="s">
        <v>60</v>
      </c>
      <c r="H19" s="50" t="s">
        <v>59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 t="s">
        <v>29</v>
      </c>
      <c r="AQ19" s="50"/>
      <c r="AR19" s="50"/>
      <c r="AS19" s="50"/>
      <c r="AT19" s="50"/>
      <c r="AU19" s="50" t="s">
        <v>94</v>
      </c>
      <c r="AV19" s="50"/>
      <c r="AW19" s="50"/>
      <c r="AX19" s="50"/>
      <c r="AY19" s="50"/>
      <c r="AZ19" s="50"/>
    </row>
    <row r="20" spans="1:52" s="51" customFormat="1" x14ac:dyDescent="0.3">
      <c r="A20" s="50">
        <v>2156</v>
      </c>
      <c r="B20" s="50" t="s">
        <v>110</v>
      </c>
      <c r="C20" s="50" t="s">
        <v>5</v>
      </c>
      <c r="D20" s="51" t="s">
        <v>99</v>
      </c>
      <c r="E20" s="51" t="s">
        <v>66</v>
      </c>
      <c r="F20" s="50" t="s">
        <v>60</v>
      </c>
      <c r="G20" s="50" t="s">
        <v>60</v>
      </c>
      <c r="H20" s="50" t="s">
        <v>59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 t="s">
        <v>87</v>
      </c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</row>
    <row r="21" spans="1:52" s="51" customFormat="1" x14ac:dyDescent="0.3">
      <c r="A21" s="50">
        <v>6745</v>
      </c>
      <c r="B21" s="50" t="s">
        <v>110</v>
      </c>
      <c r="C21" s="50" t="s">
        <v>5</v>
      </c>
      <c r="D21" s="51" t="s">
        <v>98</v>
      </c>
      <c r="E21" s="51" t="s">
        <v>66</v>
      </c>
      <c r="F21" s="50" t="s">
        <v>60</v>
      </c>
      <c r="G21" s="50" t="s">
        <v>60</v>
      </c>
      <c r="H21" s="50" t="s">
        <v>59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 t="s">
        <v>29</v>
      </c>
      <c r="AQ21" s="50"/>
      <c r="AR21" s="50"/>
      <c r="AS21" s="50"/>
      <c r="AT21" s="50"/>
      <c r="AU21" s="50"/>
      <c r="AV21" s="50"/>
      <c r="AW21" s="50"/>
      <c r="AX21" s="50"/>
      <c r="AY21" s="50"/>
      <c r="AZ21" s="50"/>
    </row>
    <row r="22" spans="1:52" s="51" customFormat="1" x14ac:dyDescent="0.3">
      <c r="A22" s="50">
        <v>6808</v>
      </c>
      <c r="B22" s="50" t="s">
        <v>110</v>
      </c>
      <c r="C22" s="50" t="s">
        <v>4</v>
      </c>
      <c r="D22" s="51" t="s">
        <v>98</v>
      </c>
      <c r="E22" s="51" t="s">
        <v>66</v>
      </c>
      <c r="F22" s="50" t="s">
        <v>60</v>
      </c>
      <c r="G22" s="50" t="s">
        <v>60</v>
      </c>
      <c r="H22" s="50" t="s">
        <v>15</v>
      </c>
      <c r="I22" s="50" t="s">
        <v>69</v>
      </c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</row>
    <row r="23" spans="1:52" s="51" customFormat="1" x14ac:dyDescent="0.3">
      <c r="A23" s="50">
        <v>6817</v>
      </c>
      <c r="B23" s="50" t="s">
        <v>110</v>
      </c>
      <c r="C23" s="50" t="s">
        <v>4</v>
      </c>
      <c r="D23" s="51" t="s">
        <v>98</v>
      </c>
      <c r="E23" s="51" t="s">
        <v>66</v>
      </c>
      <c r="F23" s="50" t="s">
        <v>60</v>
      </c>
      <c r="G23" s="50" t="s">
        <v>60</v>
      </c>
      <c r="H23" s="50" t="s">
        <v>59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 t="s">
        <v>88</v>
      </c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</row>
    <row r="24" spans="1:52" s="51" customFormat="1" x14ac:dyDescent="0.3">
      <c r="A24" s="50">
        <v>6819</v>
      </c>
      <c r="B24" s="50" t="s">
        <v>110</v>
      </c>
      <c r="C24" s="50" t="s">
        <v>5</v>
      </c>
      <c r="D24" s="51" t="s">
        <v>98</v>
      </c>
      <c r="E24" s="51" t="s">
        <v>66</v>
      </c>
      <c r="F24" s="50" t="s">
        <v>60</v>
      </c>
      <c r="G24" s="50" t="s">
        <v>60</v>
      </c>
      <c r="H24" s="50" t="s">
        <v>59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 t="s">
        <v>125</v>
      </c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</row>
    <row r="25" spans="1:52" s="51" customFormat="1" x14ac:dyDescent="0.3">
      <c r="A25" s="50">
        <v>6821</v>
      </c>
      <c r="B25" s="50" t="s">
        <v>110</v>
      </c>
      <c r="C25" s="50" t="s">
        <v>4</v>
      </c>
      <c r="D25" s="51" t="s">
        <v>98</v>
      </c>
      <c r="E25" s="51" t="s">
        <v>66</v>
      </c>
      <c r="F25" s="50" t="s">
        <v>60</v>
      </c>
      <c r="G25" s="50" t="s">
        <v>60</v>
      </c>
      <c r="H25" s="50" t="s">
        <v>59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 t="s">
        <v>126</v>
      </c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</row>
    <row r="26" spans="1:52" s="51" customFormat="1" x14ac:dyDescent="0.3">
      <c r="A26" s="50">
        <v>6824</v>
      </c>
      <c r="B26" s="50" t="s">
        <v>110</v>
      </c>
      <c r="C26" s="50" t="s">
        <v>5</v>
      </c>
      <c r="D26" s="51" t="s">
        <v>98</v>
      </c>
      <c r="E26" s="51" t="s">
        <v>66</v>
      </c>
      <c r="F26" s="50" t="s">
        <v>59</v>
      </c>
      <c r="G26" s="50"/>
      <c r="H26" s="50" t="s">
        <v>59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 t="s">
        <v>95</v>
      </c>
      <c r="AW26" s="50"/>
      <c r="AX26" s="50"/>
      <c r="AY26" s="50"/>
      <c r="AZ26" s="50"/>
    </row>
    <row r="27" spans="1:52" s="51" customFormat="1" x14ac:dyDescent="0.3">
      <c r="A27" s="50">
        <v>6826</v>
      </c>
      <c r="B27" s="50" t="s">
        <v>110</v>
      </c>
      <c r="C27" s="50" t="s">
        <v>5</v>
      </c>
      <c r="D27" s="51" t="s">
        <v>98</v>
      </c>
      <c r="E27" s="51" t="s">
        <v>66</v>
      </c>
      <c r="F27" s="50" t="s">
        <v>60</v>
      </c>
      <c r="G27" s="50" t="s">
        <v>60</v>
      </c>
      <c r="H27" s="50" t="s">
        <v>59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 t="s">
        <v>176</v>
      </c>
      <c r="AG27" s="50"/>
      <c r="AH27" s="50" t="s">
        <v>55</v>
      </c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</row>
    <row r="28" spans="1:52" s="51" customFormat="1" x14ac:dyDescent="0.3">
      <c r="A28" s="50">
        <v>6827</v>
      </c>
      <c r="B28" s="50" t="s">
        <v>110</v>
      </c>
      <c r="C28" s="50" t="s">
        <v>4</v>
      </c>
      <c r="D28" s="51" t="s">
        <v>98</v>
      </c>
      <c r="E28" s="51" t="s">
        <v>66</v>
      </c>
      <c r="F28" s="50" t="s">
        <v>60</v>
      </c>
      <c r="G28" s="50" t="s">
        <v>60</v>
      </c>
      <c r="H28" s="50" t="s">
        <v>59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 t="s">
        <v>176</v>
      </c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</row>
    <row r="29" spans="1:52" s="51" customFormat="1" x14ac:dyDescent="0.3">
      <c r="A29" s="50">
        <v>6781</v>
      </c>
      <c r="B29" s="50" t="s">
        <v>110</v>
      </c>
      <c r="C29" s="50" t="s">
        <v>5</v>
      </c>
      <c r="D29" s="51" t="s">
        <v>98</v>
      </c>
      <c r="E29" s="51" t="s">
        <v>66</v>
      </c>
      <c r="F29" s="50" t="s">
        <v>60</v>
      </c>
      <c r="G29" s="50" t="s">
        <v>60</v>
      </c>
      <c r="H29" s="50" t="s">
        <v>59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 t="s">
        <v>125</v>
      </c>
      <c r="AD29" s="50"/>
      <c r="AE29" s="50"/>
      <c r="AF29" s="50"/>
      <c r="AG29" s="50"/>
      <c r="AH29" s="50"/>
      <c r="AI29" s="50" t="s">
        <v>177</v>
      </c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</row>
    <row r="30" spans="1:52" s="51" customFormat="1" x14ac:dyDescent="0.3">
      <c r="A30" s="50">
        <v>6945</v>
      </c>
      <c r="B30" s="50" t="s">
        <v>110</v>
      </c>
      <c r="C30" s="50" t="s">
        <v>5</v>
      </c>
      <c r="D30" s="51" t="s">
        <v>99</v>
      </c>
      <c r="E30" s="51" t="s">
        <v>66</v>
      </c>
      <c r="F30" s="50" t="s">
        <v>60</v>
      </c>
      <c r="G30" s="50" t="s">
        <v>60</v>
      </c>
      <c r="H30" s="50" t="s">
        <v>59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 t="s">
        <v>86</v>
      </c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</row>
    <row r="31" spans="1:52" s="51" customFormat="1" x14ac:dyDescent="0.3">
      <c r="A31" s="50">
        <v>6970</v>
      </c>
      <c r="B31" s="50" t="s">
        <v>110</v>
      </c>
      <c r="C31" s="50" t="s">
        <v>5</v>
      </c>
      <c r="D31" s="51" t="s">
        <v>98</v>
      </c>
      <c r="E31" s="51" t="s">
        <v>66</v>
      </c>
      <c r="F31" s="50" t="s">
        <v>60</v>
      </c>
      <c r="G31" s="50" t="s">
        <v>60</v>
      </c>
      <c r="H31" s="50" t="s">
        <v>59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 t="s">
        <v>125</v>
      </c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 t="s">
        <v>123</v>
      </c>
      <c r="AY31" s="50"/>
      <c r="AZ31" s="50"/>
    </row>
    <row r="32" spans="1:52" s="51" customFormat="1" x14ac:dyDescent="0.3">
      <c r="A32" s="50">
        <v>7014</v>
      </c>
      <c r="B32" s="50" t="s">
        <v>110</v>
      </c>
      <c r="C32" s="50" t="s">
        <v>4</v>
      </c>
      <c r="D32" s="51" t="s">
        <v>98</v>
      </c>
      <c r="E32" s="51" t="s">
        <v>66</v>
      </c>
      <c r="F32" s="50" t="s">
        <v>60</v>
      </c>
      <c r="G32" s="50" t="s">
        <v>58</v>
      </c>
      <c r="H32" s="50" t="s">
        <v>59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 t="s">
        <v>126</v>
      </c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</row>
    <row r="33" spans="1:52" s="51" customFormat="1" x14ac:dyDescent="0.3">
      <c r="A33" s="50">
        <v>6766</v>
      </c>
      <c r="B33" s="50" t="s">
        <v>110</v>
      </c>
      <c r="C33" s="50" t="s">
        <v>5</v>
      </c>
      <c r="D33" s="51" t="s">
        <v>98</v>
      </c>
      <c r="E33" s="51" t="s">
        <v>66</v>
      </c>
      <c r="F33" s="50" t="s">
        <v>60</v>
      </c>
      <c r="G33" s="50" t="s">
        <v>60</v>
      </c>
      <c r="H33" s="50" t="s">
        <v>15</v>
      </c>
      <c r="I33" s="50" t="s">
        <v>69</v>
      </c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</row>
    <row r="34" spans="1:52" s="51" customFormat="1" x14ac:dyDescent="0.3">
      <c r="A34" s="50">
        <v>7023</v>
      </c>
      <c r="B34" s="50" t="s">
        <v>110</v>
      </c>
      <c r="C34" s="50" t="s">
        <v>5</v>
      </c>
      <c r="D34" s="51" t="s">
        <v>98</v>
      </c>
      <c r="E34" s="51" t="s">
        <v>66</v>
      </c>
      <c r="F34" s="50" t="s">
        <v>60</v>
      </c>
      <c r="G34" s="50" t="s">
        <v>60</v>
      </c>
      <c r="H34" s="50" t="s">
        <v>59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 t="s">
        <v>126</v>
      </c>
      <c r="AC34" s="50"/>
      <c r="AD34" s="50"/>
      <c r="AE34" s="50"/>
      <c r="AF34" s="50"/>
      <c r="AG34" s="50"/>
      <c r="AH34" s="50" t="s">
        <v>55</v>
      </c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</row>
    <row r="35" spans="1:52" s="51" customFormat="1" x14ac:dyDescent="0.3">
      <c r="A35" s="50">
        <v>7027</v>
      </c>
      <c r="B35" s="50" t="s">
        <v>110</v>
      </c>
      <c r="C35" s="50" t="s">
        <v>5</v>
      </c>
      <c r="D35" s="51" t="s">
        <v>98</v>
      </c>
      <c r="E35" s="51" t="s">
        <v>66</v>
      </c>
      <c r="F35" s="50" t="s">
        <v>60</v>
      </c>
      <c r="G35" s="50" t="s">
        <v>60</v>
      </c>
      <c r="H35" s="50" t="s">
        <v>59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 t="s">
        <v>87</v>
      </c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</row>
    <row r="36" spans="1:52" s="51" customFormat="1" x14ac:dyDescent="0.3">
      <c r="A36" s="50">
        <v>7113</v>
      </c>
      <c r="B36" s="50" t="s">
        <v>110</v>
      </c>
      <c r="C36" s="50" t="s">
        <v>5</v>
      </c>
      <c r="D36" s="51" t="s">
        <v>98</v>
      </c>
      <c r="E36" s="51" t="s">
        <v>66</v>
      </c>
      <c r="F36" s="50" t="s">
        <v>60</v>
      </c>
      <c r="G36" s="50" t="s">
        <v>60</v>
      </c>
      <c r="H36" s="50" t="s">
        <v>59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 t="s">
        <v>62</v>
      </c>
      <c r="AX36" s="50"/>
      <c r="AY36" s="50"/>
      <c r="AZ36" s="50"/>
    </row>
    <row r="37" spans="1:52" s="51" customFormat="1" x14ac:dyDescent="0.3">
      <c r="A37" s="50">
        <v>7125</v>
      </c>
      <c r="B37" s="50" t="s">
        <v>110</v>
      </c>
      <c r="C37" s="50" t="s">
        <v>4</v>
      </c>
      <c r="D37" s="51" t="s">
        <v>8</v>
      </c>
      <c r="E37" s="51" t="s">
        <v>66</v>
      </c>
      <c r="F37" s="50" t="s">
        <v>60</v>
      </c>
      <c r="G37" s="50" t="s">
        <v>60</v>
      </c>
      <c r="H37" s="50" t="s">
        <v>59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 t="s">
        <v>86</v>
      </c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</row>
    <row r="38" spans="1:52" s="51" customFormat="1" x14ac:dyDescent="0.3">
      <c r="A38" s="50">
        <v>7129</v>
      </c>
      <c r="B38" s="50" t="s">
        <v>110</v>
      </c>
      <c r="C38" s="50" t="s">
        <v>4</v>
      </c>
      <c r="D38" s="51" t="s">
        <v>8</v>
      </c>
      <c r="E38" s="51" t="s">
        <v>65</v>
      </c>
      <c r="F38" s="50" t="s">
        <v>60</v>
      </c>
      <c r="G38" s="50" t="s">
        <v>58</v>
      </c>
      <c r="H38" s="50" t="s">
        <v>59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 t="s">
        <v>122</v>
      </c>
      <c r="AY38" s="50"/>
      <c r="AZ38" s="50"/>
    </row>
    <row r="39" spans="1:52" s="51" customFormat="1" x14ac:dyDescent="0.3">
      <c r="A39" s="50">
        <v>7151</v>
      </c>
      <c r="B39" s="50" t="s">
        <v>110</v>
      </c>
      <c r="C39" s="50" t="s">
        <v>5</v>
      </c>
      <c r="D39" s="51" t="s">
        <v>98</v>
      </c>
      <c r="E39" s="51" t="s">
        <v>65</v>
      </c>
      <c r="F39" s="50" t="s">
        <v>60</v>
      </c>
      <c r="G39" s="50" t="s">
        <v>60</v>
      </c>
      <c r="H39" s="50" t="s">
        <v>59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 t="s">
        <v>180</v>
      </c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</row>
    <row r="40" spans="1:52" s="51" customFormat="1" x14ac:dyDescent="0.3">
      <c r="A40" s="50">
        <v>7155</v>
      </c>
      <c r="B40" s="50" t="s">
        <v>110</v>
      </c>
      <c r="C40" s="50" t="s">
        <v>8</v>
      </c>
      <c r="D40" s="51" t="s">
        <v>8</v>
      </c>
      <c r="E40" s="51" t="s">
        <v>65</v>
      </c>
      <c r="F40" s="50" t="s">
        <v>60</v>
      </c>
      <c r="G40" s="50" t="s">
        <v>60</v>
      </c>
      <c r="H40" s="50" t="s">
        <v>15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 t="s">
        <v>81</v>
      </c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</row>
    <row r="41" spans="1:52" s="51" customFormat="1" x14ac:dyDescent="0.3">
      <c r="A41" s="50">
        <v>6971</v>
      </c>
      <c r="B41" s="50" t="s">
        <v>110</v>
      </c>
      <c r="C41" s="50" t="s">
        <v>5</v>
      </c>
      <c r="D41" s="51" t="s">
        <v>99</v>
      </c>
      <c r="E41" s="51" t="s">
        <v>66</v>
      </c>
      <c r="F41" s="50" t="s">
        <v>60</v>
      </c>
      <c r="G41" s="50" t="s">
        <v>60</v>
      </c>
      <c r="H41" s="50" t="s">
        <v>15</v>
      </c>
      <c r="I41" s="50"/>
      <c r="J41" s="50" t="s">
        <v>70</v>
      </c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</row>
    <row r="42" spans="1:52" s="51" customFormat="1" x14ac:dyDescent="0.3">
      <c r="A42" s="50">
        <v>6703</v>
      </c>
      <c r="B42" s="50" t="s">
        <v>110</v>
      </c>
      <c r="C42" s="50" t="s">
        <v>5</v>
      </c>
      <c r="D42" s="51" t="s">
        <v>8</v>
      </c>
      <c r="E42" s="51" t="s">
        <v>66</v>
      </c>
      <c r="F42" s="50" t="s">
        <v>60</v>
      </c>
      <c r="G42" s="50" t="s">
        <v>60</v>
      </c>
      <c r="H42" s="50" t="s">
        <v>16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</row>
    <row r="43" spans="1:52" s="51" customFormat="1" x14ac:dyDescent="0.3">
      <c r="A43" s="50">
        <v>6835</v>
      </c>
      <c r="B43" s="50" t="s">
        <v>110</v>
      </c>
      <c r="C43" s="50" t="s">
        <v>5</v>
      </c>
      <c r="D43" s="51" t="s">
        <v>99</v>
      </c>
      <c r="E43" s="51" t="s">
        <v>66</v>
      </c>
      <c r="F43" s="50" t="s">
        <v>60</v>
      </c>
      <c r="G43" s="50" t="s">
        <v>60</v>
      </c>
      <c r="H43" s="50" t="s">
        <v>59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 t="s">
        <v>86</v>
      </c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</row>
    <row r="44" spans="1:52" s="51" customFormat="1" x14ac:dyDescent="0.3">
      <c r="A44" s="50">
        <v>6778</v>
      </c>
      <c r="B44" s="50" t="s">
        <v>110</v>
      </c>
      <c r="C44" s="50" t="s">
        <v>5</v>
      </c>
      <c r="D44" s="51" t="s">
        <v>98</v>
      </c>
      <c r="E44" s="51" t="s">
        <v>66</v>
      </c>
      <c r="F44" s="50" t="s">
        <v>60</v>
      </c>
      <c r="G44" s="50" t="s">
        <v>60</v>
      </c>
      <c r="H44" s="50" t="s">
        <v>59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 t="s">
        <v>176</v>
      </c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</row>
    <row r="45" spans="1:52" s="51" customFormat="1" x14ac:dyDescent="0.3">
      <c r="A45" s="50">
        <v>6870</v>
      </c>
      <c r="B45" s="50" t="s">
        <v>110</v>
      </c>
      <c r="C45" s="50" t="s">
        <v>5</v>
      </c>
      <c r="D45" s="51" t="s">
        <v>99</v>
      </c>
      <c r="E45" s="51" t="s">
        <v>66</v>
      </c>
      <c r="F45" s="50" t="s">
        <v>60</v>
      </c>
      <c r="G45" s="50" t="s">
        <v>60</v>
      </c>
      <c r="H45" s="50" t="s">
        <v>59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 t="s">
        <v>118</v>
      </c>
      <c r="AS45" s="50"/>
      <c r="AT45" s="50"/>
      <c r="AU45" s="50"/>
      <c r="AV45" s="50"/>
      <c r="AW45" s="50"/>
      <c r="AX45" s="50"/>
      <c r="AY45" s="50"/>
      <c r="AZ45" s="50"/>
    </row>
    <row r="46" spans="1:52" s="51" customFormat="1" x14ac:dyDescent="0.3">
      <c r="A46" s="50">
        <v>6928</v>
      </c>
      <c r="B46" s="50" t="s">
        <v>110</v>
      </c>
      <c r="C46" s="50" t="s">
        <v>4</v>
      </c>
      <c r="D46" s="51" t="s">
        <v>98</v>
      </c>
      <c r="E46" s="51" t="s">
        <v>66</v>
      </c>
      <c r="F46" s="50" t="s">
        <v>60</v>
      </c>
      <c r="G46" s="50" t="s">
        <v>60</v>
      </c>
      <c r="H46" s="50" t="s">
        <v>59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 t="s">
        <v>85</v>
      </c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</row>
    <row r="47" spans="1:52" s="51" customFormat="1" x14ac:dyDescent="0.3">
      <c r="A47" s="50">
        <v>7026</v>
      </c>
      <c r="B47" s="50" t="s">
        <v>110</v>
      </c>
      <c r="C47" s="50" t="s">
        <v>5</v>
      </c>
      <c r="D47" s="51" t="s">
        <v>99</v>
      </c>
      <c r="E47" s="51" t="s">
        <v>66</v>
      </c>
      <c r="F47" s="50" t="s">
        <v>60</v>
      </c>
      <c r="G47" s="50" t="s">
        <v>60</v>
      </c>
      <c r="H47" s="50" t="s">
        <v>16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</row>
    <row r="48" spans="1:52" s="51" customFormat="1" x14ac:dyDescent="0.3">
      <c r="A48" s="50">
        <v>7065</v>
      </c>
      <c r="B48" s="50" t="s">
        <v>110</v>
      </c>
      <c r="C48" s="50" t="s">
        <v>4</v>
      </c>
      <c r="D48" s="51" t="s">
        <v>99</v>
      </c>
      <c r="E48" s="51" t="s">
        <v>66</v>
      </c>
      <c r="F48" s="50" t="s">
        <v>60</v>
      </c>
      <c r="G48" s="50" t="s">
        <v>60</v>
      </c>
      <c r="H48" s="50" t="s">
        <v>59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 t="s">
        <v>47</v>
      </c>
      <c r="AU48" s="50"/>
      <c r="AV48" s="50"/>
      <c r="AW48" s="50"/>
      <c r="AX48" s="50"/>
      <c r="AY48" s="50"/>
      <c r="AZ48" s="50"/>
    </row>
    <row r="49" spans="1:52" s="51" customFormat="1" x14ac:dyDescent="0.3">
      <c r="A49" s="50">
        <v>7115</v>
      </c>
      <c r="B49" s="50" t="s">
        <v>110</v>
      </c>
      <c r="C49" s="50" t="s">
        <v>5</v>
      </c>
      <c r="D49" s="51" t="s">
        <v>98</v>
      </c>
      <c r="E49" s="51" t="s">
        <v>66</v>
      </c>
      <c r="F49" s="50" t="s">
        <v>60</v>
      </c>
      <c r="G49" s="50" t="s">
        <v>60</v>
      </c>
      <c r="H49" s="50" t="s">
        <v>59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 t="s">
        <v>121</v>
      </c>
      <c r="AY49" s="50"/>
      <c r="AZ49" s="50"/>
    </row>
    <row r="50" spans="1:52" s="51" customFormat="1" x14ac:dyDescent="0.3">
      <c r="A50" s="50">
        <v>7344</v>
      </c>
      <c r="B50" s="50" t="s">
        <v>110</v>
      </c>
      <c r="C50" s="50" t="s">
        <v>5</v>
      </c>
      <c r="D50" s="51" t="s">
        <v>98</v>
      </c>
      <c r="E50" s="51" t="s">
        <v>66</v>
      </c>
      <c r="F50" s="50" t="s">
        <v>60</v>
      </c>
      <c r="G50" s="50" t="s">
        <v>60</v>
      </c>
      <c r="H50" s="50" t="s">
        <v>16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</row>
    <row r="51" spans="1:52" s="51" customFormat="1" x14ac:dyDescent="0.3">
      <c r="A51" s="50">
        <v>7349</v>
      </c>
      <c r="B51" s="50" t="s">
        <v>110</v>
      </c>
      <c r="C51" s="50" t="s">
        <v>5</v>
      </c>
      <c r="D51" s="51" t="s">
        <v>98</v>
      </c>
      <c r="E51" s="51" t="s">
        <v>66</v>
      </c>
      <c r="F51" s="50" t="s">
        <v>60</v>
      </c>
      <c r="G51" s="50" t="s">
        <v>60</v>
      </c>
      <c r="H51" s="50" t="s">
        <v>59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 t="s">
        <v>126</v>
      </c>
      <c r="AC51" s="50"/>
      <c r="AD51" s="50"/>
      <c r="AE51" s="50"/>
      <c r="AF51" s="50" t="s">
        <v>124</v>
      </c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</row>
    <row r="52" spans="1:52" s="51" customFormat="1" x14ac:dyDescent="0.3">
      <c r="A52" s="50">
        <v>7374</v>
      </c>
      <c r="B52" s="50" t="s">
        <v>110</v>
      </c>
      <c r="C52" s="50" t="s">
        <v>5</v>
      </c>
      <c r="D52" s="51" t="s">
        <v>99</v>
      </c>
      <c r="E52" s="51" t="s">
        <v>66</v>
      </c>
      <c r="F52" s="50" t="s">
        <v>60</v>
      </c>
      <c r="G52" s="50" t="s">
        <v>60</v>
      </c>
      <c r="H52" s="50" t="s">
        <v>15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 t="s">
        <v>79</v>
      </c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</row>
    <row r="53" spans="1:52" s="51" customFormat="1" x14ac:dyDescent="0.3">
      <c r="A53" s="50">
        <v>7631</v>
      </c>
      <c r="B53" s="50" t="s">
        <v>110</v>
      </c>
      <c r="C53" s="50" t="s">
        <v>5</v>
      </c>
      <c r="D53" s="51" t="s">
        <v>98</v>
      </c>
      <c r="E53" s="51" t="s">
        <v>66</v>
      </c>
      <c r="F53" s="50" t="s">
        <v>60</v>
      </c>
      <c r="G53" s="50" t="s">
        <v>60</v>
      </c>
      <c r="H53" s="50" t="s">
        <v>59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 t="s">
        <v>118</v>
      </c>
      <c r="AS53" s="50"/>
      <c r="AT53" s="50"/>
      <c r="AU53" s="50"/>
      <c r="AV53" s="50"/>
      <c r="AW53" s="50"/>
      <c r="AX53" s="50"/>
      <c r="AY53" s="50"/>
      <c r="AZ53" s="50"/>
    </row>
    <row r="54" spans="1:52" s="51" customFormat="1" x14ac:dyDescent="0.3">
      <c r="A54" s="50">
        <v>7710</v>
      </c>
      <c r="B54" s="50" t="s">
        <v>110</v>
      </c>
      <c r="C54" s="50" t="s">
        <v>5</v>
      </c>
      <c r="D54" s="51" t="s">
        <v>98</v>
      </c>
      <c r="E54" s="51" t="s">
        <v>66</v>
      </c>
      <c r="F54" s="50" t="s">
        <v>60</v>
      </c>
      <c r="G54" s="50" t="s">
        <v>60</v>
      </c>
      <c r="H54" s="50" t="s">
        <v>59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 t="s">
        <v>62</v>
      </c>
      <c r="AX54" s="50"/>
      <c r="AY54" s="50"/>
      <c r="AZ54" s="50"/>
    </row>
    <row r="55" spans="1:52" s="51" customFormat="1" x14ac:dyDescent="0.3">
      <c r="A55" s="50">
        <v>7819</v>
      </c>
      <c r="B55" s="50" t="s">
        <v>110</v>
      </c>
      <c r="C55" s="50" t="s">
        <v>8</v>
      </c>
      <c r="D55" s="51" t="s">
        <v>8</v>
      </c>
      <c r="E55" s="51" t="s">
        <v>66</v>
      </c>
      <c r="F55" s="50" t="s">
        <v>59</v>
      </c>
      <c r="G55" s="50"/>
      <c r="H55" s="50" t="s">
        <v>59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 t="s">
        <v>95</v>
      </c>
      <c r="AW55" s="50"/>
      <c r="AX55" s="50"/>
      <c r="AY55" s="50"/>
      <c r="AZ55" s="50"/>
    </row>
    <row r="56" spans="1:52" s="51" customFormat="1" x14ac:dyDescent="0.3">
      <c r="A56" s="50">
        <v>7241</v>
      </c>
      <c r="B56" s="50" t="s">
        <v>110</v>
      </c>
      <c r="C56" s="50" t="s">
        <v>8</v>
      </c>
      <c r="D56" s="51" t="s">
        <v>8</v>
      </c>
      <c r="E56" s="51" t="s">
        <v>65</v>
      </c>
      <c r="F56" s="50" t="s">
        <v>59</v>
      </c>
      <c r="G56" s="50"/>
      <c r="H56" s="50" t="s">
        <v>59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 t="s">
        <v>95</v>
      </c>
      <c r="AW56" s="50"/>
      <c r="AX56" s="50"/>
      <c r="AY56" s="50"/>
      <c r="AZ56" s="50"/>
    </row>
    <row r="57" spans="1:52" s="51" customFormat="1" x14ac:dyDescent="0.3">
      <c r="A57" s="50">
        <v>7821</v>
      </c>
      <c r="B57" s="50" t="s">
        <v>110</v>
      </c>
      <c r="C57" s="50" t="s">
        <v>4</v>
      </c>
      <c r="D57" s="51" t="s">
        <v>98</v>
      </c>
      <c r="E57" s="51" t="s">
        <v>66</v>
      </c>
      <c r="F57" s="50" t="s">
        <v>60</v>
      </c>
      <c r="G57" s="50" t="s">
        <v>60</v>
      </c>
      <c r="H57" s="50" t="s">
        <v>15</v>
      </c>
      <c r="I57" s="50"/>
      <c r="J57" s="50"/>
      <c r="K57" s="50" t="s">
        <v>71</v>
      </c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</row>
    <row r="58" spans="1:52" s="51" customFormat="1" x14ac:dyDescent="0.3">
      <c r="A58" s="50">
        <v>7845</v>
      </c>
      <c r="B58" s="50" t="s">
        <v>110</v>
      </c>
      <c r="C58" s="50" t="s">
        <v>8</v>
      </c>
      <c r="D58" s="51" t="s">
        <v>8</v>
      </c>
      <c r="E58" s="51" t="s">
        <v>66</v>
      </c>
      <c r="F58" s="50" t="s">
        <v>60</v>
      </c>
      <c r="G58" s="50" t="s">
        <v>60</v>
      </c>
      <c r="H58" s="50" t="s">
        <v>15</v>
      </c>
      <c r="I58" s="50" t="s">
        <v>69</v>
      </c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</row>
    <row r="59" spans="1:52" s="51" customFormat="1" x14ac:dyDescent="0.3">
      <c r="A59" s="50">
        <v>7855</v>
      </c>
      <c r="B59" s="50" t="s">
        <v>110</v>
      </c>
      <c r="C59" s="50" t="s">
        <v>5</v>
      </c>
      <c r="D59" s="51" t="s">
        <v>98</v>
      </c>
      <c r="E59" s="51" t="s">
        <v>66</v>
      </c>
      <c r="F59" s="50" t="s">
        <v>60</v>
      </c>
      <c r="G59" s="50" t="s">
        <v>60</v>
      </c>
      <c r="H59" s="50" t="s">
        <v>59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 t="s">
        <v>125</v>
      </c>
      <c r="AD59" s="50"/>
      <c r="AE59" s="50"/>
      <c r="AF59" s="50" t="s">
        <v>124</v>
      </c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</row>
    <row r="60" spans="1:52" s="51" customFormat="1" x14ac:dyDescent="0.3">
      <c r="A60" s="50">
        <v>7895</v>
      </c>
      <c r="B60" s="50" t="s">
        <v>110</v>
      </c>
      <c r="C60" s="50" t="s">
        <v>5</v>
      </c>
      <c r="D60" s="51" t="s">
        <v>98</v>
      </c>
      <c r="E60" s="51" t="s">
        <v>66</v>
      </c>
      <c r="F60" s="50" t="s">
        <v>60</v>
      </c>
      <c r="G60" s="50" t="s">
        <v>60</v>
      </c>
      <c r="H60" s="50" t="s">
        <v>59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 t="s">
        <v>120</v>
      </c>
      <c r="AY60" s="50"/>
      <c r="AZ60" s="50"/>
    </row>
    <row r="61" spans="1:52" s="51" customFormat="1" x14ac:dyDescent="0.3">
      <c r="A61" s="50">
        <v>7936</v>
      </c>
      <c r="B61" s="50" t="s">
        <v>110</v>
      </c>
      <c r="C61" s="50" t="s">
        <v>5</v>
      </c>
      <c r="D61" s="51" t="s">
        <v>98</v>
      </c>
      <c r="E61" s="51" t="s">
        <v>66</v>
      </c>
      <c r="F61" s="50" t="s">
        <v>60</v>
      </c>
      <c r="G61" s="50" t="s">
        <v>60</v>
      </c>
      <c r="H61" s="50" t="s">
        <v>59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 t="s">
        <v>126</v>
      </c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</row>
    <row r="62" spans="1:52" s="51" customFormat="1" x14ac:dyDescent="0.3">
      <c r="A62" s="50">
        <v>7937</v>
      </c>
      <c r="B62" s="50" t="s">
        <v>110</v>
      </c>
      <c r="C62" s="50" t="s">
        <v>5</v>
      </c>
      <c r="D62" s="51" t="s">
        <v>98</v>
      </c>
      <c r="E62" s="51" t="s">
        <v>66</v>
      </c>
      <c r="F62" s="50" t="s">
        <v>60</v>
      </c>
      <c r="G62" s="50" t="s">
        <v>60</v>
      </c>
      <c r="H62" s="50" t="s">
        <v>16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</row>
    <row r="63" spans="1:52" s="51" customFormat="1" x14ac:dyDescent="0.3">
      <c r="A63" s="50">
        <v>7939</v>
      </c>
      <c r="B63" s="50" t="s">
        <v>110</v>
      </c>
      <c r="C63" s="50" t="s">
        <v>5</v>
      </c>
      <c r="D63" s="51" t="s">
        <v>99</v>
      </c>
      <c r="E63" s="51" t="s">
        <v>66</v>
      </c>
      <c r="F63" s="50" t="s">
        <v>60</v>
      </c>
      <c r="G63" s="50" t="s">
        <v>60</v>
      </c>
      <c r="H63" s="50" t="s">
        <v>59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 t="s">
        <v>118</v>
      </c>
      <c r="AS63" s="50"/>
      <c r="AT63" s="50"/>
      <c r="AU63" s="50"/>
      <c r="AV63" s="50"/>
      <c r="AW63" s="50"/>
      <c r="AX63" s="50"/>
      <c r="AY63" s="50"/>
      <c r="AZ63" s="50"/>
    </row>
    <row r="64" spans="1:52" s="51" customFormat="1" x14ac:dyDescent="0.3">
      <c r="A64" s="50">
        <v>7951</v>
      </c>
      <c r="B64" s="50" t="s">
        <v>110</v>
      </c>
      <c r="C64" s="50" t="s">
        <v>4</v>
      </c>
      <c r="D64" s="51" t="s">
        <v>98</v>
      </c>
      <c r="E64" s="51" t="s">
        <v>66</v>
      </c>
      <c r="F64" s="50" t="s">
        <v>60</v>
      </c>
      <c r="G64" s="50" t="s">
        <v>60</v>
      </c>
      <c r="H64" s="50" t="s">
        <v>15</v>
      </c>
      <c r="I64" s="50" t="s">
        <v>69</v>
      </c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</row>
    <row r="65" spans="1:52" s="51" customFormat="1" x14ac:dyDescent="0.3">
      <c r="A65" s="50">
        <v>7959</v>
      </c>
      <c r="B65" s="50" t="s">
        <v>110</v>
      </c>
      <c r="C65" s="50" t="s">
        <v>8</v>
      </c>
      <c r="D65" s="51" t="s">
        <v>8</v>
      </c>
      <c r="E65" s="51" t="s">
        <v>66</v>
      </c>
      <c r="F65" s="50" t="s">
        <v>59</v>
      </c>
      <c r="G65" s="50"/>
      <c r="H65" s="50" t="s">
        <v>59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 t="s">
        <v>95</v>
      </c>
      <c r="AW65" s="50"/>
      <c r="AX65" s="50"/>
      <c r="AY65" s="50"/>
      <c r="AZ65" s="50"/>
    </row>
    <row r="66" spans="1:52" s="51" customFormat="1" x14ac:dyDescent="0.3">
      <c r="A66" s="50">
        <v>7964</v>
      </c>
      <c r="B66" s="50" t="s">
        <v>110</v>
      </c>
      <c r="C66" s="50" t="s">
        <v>5</v>
      </c>
      <c r="D66" s="51" t="s">
        <v>98</v>
      </c>
      <c r="E66" s="51" t="s">
        <v>66</v>
      </c>
      <c r="F66" s="50" t="s">
        <v>59</v>
      </c>
      <c r="G66" s="50"/>
      <c r="H66" s="50" t="s">
        <v>59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 t="s">
        <v>95</v>
      </c>
      <c r="AW66" s="50"/>
      <c r="AX66" s="50"/>
      <c r="AY66" s="50"/>
      <c r="AZ66" s="50"/>
    </row>
    <row r="67" spans="1:52" s="51" customFormat="1" x14ac:dyDescent="0.3">
      <c r="A67" s="50">
        <v>7977</v>
      </c>
      <c r="B67" s="50" t="s">
        <v>110</v>
      </c>
      <c r="C67" s="50" t="s">
        <v>5</v>
      </c>
      <c r="D67" s="51" t="s">
        <v>99</v>
      </c>
      <c r="E67" s="51" t="s">
        <v>66</v>
      </c>
      <c r="F67" s="50" t="s">
        <v>60</v>
      </c>
      <c r="G67" s="50" t="s">
        <v>60</v>
      </c>
      <c r="H67" s="50" t="s">
        <v>59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 t="s">
        <v>176</v>
      </c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</row>
    <row r="68" spans="1:52" s="51" customFormat="1" x14ac:dyDescent="0.3">
      <c r="A68" s="50">
        <v>6832</v>
      </c>
      <c r="B68" s="50" t="s">
        <v>110</v>
      </c>
      <c r="C68" s="50" t="s">
        <v>5</v>
      </c>
      <c r="D68" s="51" t="s">
        <v>99</v>
      </c>
      <c r="E68" s="51" t="s">
        <v>66</v>
      </c>
      <c r="F68" s="50" t="s">
        <v>60</v>
      </c>
      <c r="G68" s="50" t="s">
        <v>60</v>
      </c>
      <c r="H68" s="50" t="s">
        <v>59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 t="s">
        <v>119</v>
      </c>
      <c r="AY68" s="50"/>
      <c r="AZ68" s="50"/>
    </row>
    <row r="69" spans="1:52" s="51" customFormat="1" x14ac:dyDescent="0.3">
      <c r="A69" s="50">
        <v>6972</v>
      </c>
      <c r="B69" s="50" t="s">
        <v>110</v>
      </c>
      <c r="C69" s="50" t="s">
        <v>5</v>
      </c>
      <c r="D69" s="51" t="s">
        <v>8</v>
      </c>
      <c r="E69" s="51" t="s">
        <v>66</v>
      </c>
      <c r="F69" s="50" t="s">
        <v>60</v>
      </c>
      <c r="G69" s="50" t="s">
        <v>60</v>
      </c>
      <c r="H69" s="50" t="s">
        <v>59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 t="s">
        <v>118</v>
      </c>
      <c r="AS69" s="50"/>
      <c r="AT69" s="50"/>
      <c r="AU69" s="50"/>
      <c r="AV69" s="50"/>
      <c r="AW69" s="50"/>
      <c r="AX69" s="50"/>
      <c r="AY69" s="50"/>
      <c r="AZ69" s="50"/>
    </row>
    <row r="70" spans="1:52" s="51" customFormat="1" x14ac:dyDescent="0.3">
      <c r="A70" s="50">
        <v>7353</v>
      </c>
      <c r="B70" s="50" t="s">
        <v>110</v>
      </c>
      <c r="C70" s="50" t="s">
        <v>8</v>
      </c>
      <c r="D70" s="51" t="s">
        <v>8</v>
      </c>
      <c r="E70" s="51" t="s">
        <v>66</v>
      </c>
      <c r="F70" s="50" t="s">
        <v>60</v>
      </c>
      <c r="G70" s="50" t="s">
        <v>60</v>
      </c>
      <c r="H70" s="50" t="s">
        <v>15</v>
      </c>
      <c r="I70" s="50" t="s">
        <v>69</v>
      </c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</row>
    <row r="71" spans="1:52" s="51" customFormat="1" x14ac:dyDescent="0.3">
      <c r="A71" s="50">
        <v>6950</v>
      </c>
      <c r="B71" s="50" t="s">
        <v>110</v>
      </c>
      <c r="C71" s="50" t="s">
        <v>8</v>
      </c>
      <c r="D71" s="51" t="s">
        <v>8</v>
      </c>
      <c r="E71" s="51" t="s">
        <v>66</v>
      </c>
      <c r="F71" s="50" t="s">
        <v>60</v>
      </c>
      <c r="G71" s="50" t="s">
        <v>60</v>
      </c>
      <c r="H71" s="50" t="s">
        <v>59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 t="s">
        <v>86</v>
      </c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</row>
    <row r="72" spans="1:52" s="51" customFormat="1" x14ac:dyDescent="0.3">
      <c r="A72" s="50">
        <v>7043</v>
      </c>
      <c r="B72" s="50" t="s">
        <v>110</v>
      </c>
      <c r="C72" s="50" t="s">
        <v>5</v>
      </c>
      <c r="D72" s="51" t="s">
        <v>98</v>
      </c>
      <c r="E72" s="51" t="s">
        <v>66</v>
      </c>
      <c r="F72" s="50" t="s">
        <v>60</v>
      </c>
      <c r="G72" s="50" t="s">
        <v>60</v>
      </c>
      <c r="H72" s="50" t="s">
        <v>59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 t="s">
        <v>126</v>
      </c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</row>
    <row r="73" spans="1:52" s="51" customFormat="1" x14ac:dyDescent="0.3">
      <c r="A73" s="50">
        <v>7885</v>
      </c>
      <c r="B73" s="50" t="s">
        <v>110</v>
      </c>
      <c r="C73" s="50" t="s">
        <v>8</v>
      </c>
      <c r="D73" s="51" t="s">
        <v>8</v>
      </c>
      <c r="E73" s="51" t="s">
        <v>66</v>
      </c>
      <c r="F73" s="50" t="s">
        <v>60</v>
      </c>
      <c r="G73" s="50" t="s">
        <v>60</v>
      </c>
      <c r="H73" s="50" t="s">
        <v>59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 t="s">
        <v>86</v>
      </c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</row>
    <row r="74" spans="1:52" s="51" customFormat="1" x14ac:dyDescent="0.3">
      <c r="A74" s="50">
        <v>7944</v>
      </c>
      <c r="B74" s="50" t="s">
        <v>110</v>
      </c>
      <c r="C74" s="50" t="s">
        <v>8</v>
      </c>
      <c r="D74" s="51" t="s">
        <v>8</v>
      </c>
      <c r="E74" s="51" t="s">
        <v>66</v>
      </c>
      <c r="F74" s="50" t="s">
        <v>60</v>
      </c>
      <c r="G74" s="50" t="s">
        <v>60</v>
      </c>
      <c r="H74" s="50" t="s">
        <v>15</v>
      </c>
      <c r="I74" s="50" t="s">
        <v>69</v>
      </c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</row>
    <row r="75" spans="1:52" s="51" customFormat="1" x14ac:dyDescent="0.3">
      <c r="A75" s="50">
        <v>8007</v>
      </c>
      <c r="B75" s="50" t="s">
        <v>110</v>
      </c>
      <c r="C75" s="50" t="s">
        <v>4</v>
      </c>
      <c r="D75" s="51" t="s">
        <v>98</v>
      </c>
      <c r="E75" s="51" t="s">
        <v>66</v>
      </c>
      <c r="F75" s="50" t="s">
        <v>60</v>
      </c>
      <c r="G75" s="50" t="s">
        <v>60</v>
      </c>
      <c r="H75" s="50" t="s">
        <v>16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</row>
    <row r="76" spans="1:52" s="51" customFormat="1" x14ac:dyDescent="0.3">
      <c r="A76" s="50">
        <v>8013</v>
      </c>
      <c r="B76" s="50" t="s">
        <v>110</v>
      </c>
      <c r="C76" s="50" t="s">
        <v>4</v>
      </c>
      <c r="D76" s="51" t="s">
        <v>98</v>
      </c>
      <c r="E76" s="51" t="s">
        <v>66</v>
      </c>
      <c r="F76" s="50" t="s">
        <v>60</v>
      </c>
      <c r="G76" s="50" t="s">
        <v>60</v>
      </c>
      <c r="H76" s="50" t="s">
        <v>59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 t="s">
        <v>86</v>
      </c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</row>
    <row r="77" spans="1:52" s="51" customFormat="1" x14ac:dyDescent="0.3">
      <c r="A77" s="50">
        <v>8026</v>
      </c>
      <c r="B77" s="50" t="s">
        <v>110</v>
      </c>
      <c r="C77" s="50" t="s">
        <v>5</v>
      </c>
      <c r="D77" s="51" t="s">
        <v>98</v>
      </c>
      <c r="E77" s="51" t="s">
        <v>66</v>
      </c>
      <c r="F77" s="50" t="s">
        <v>60</v>
      </c>
      <c r="G77" s="50" t="s">
        <v>60</v>
      </c>
      <c r="H77" s="50" t="s">
        <v>59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 t="s">
        <v>86</v>
      </c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 t="s">
        <v>118</v>
      </c>
      <c r="AS77" s="50"/>
      <c r="AT77" s="50"/>
      <c r="AU77" s="50" t="s">
        <v>94</v>
      </c>
      <c r="AV77" s="50"/>
      <c r="AW77" s="50"/>
      <c r="AX77" s="50"/>
      <c r="AY77" s="50"/>
      <c r="AZ77" s="50"/>
    </row>
    <row r="78" spans="1:52" s="51" customFormat="1" x14ac:dyDescent="0.3">
      <c r="A78" s="50">
        <v>8056</v>
      </c>
      <c r="B78" s="50" t="s">
        <v>110</v>
      </c>
      <c r="C78" s="50" t="s">
        <v>8</v>
      </c>
      <c r="D78" s="51" t="s">
        <v>8</v>
      </c>
      <c r="E78" s="51" t="s">
        <v>66</v>
      </c>
      <c r="F78" s="50" t="s">
        <v>60</v>
      </c>
      <c r="G78" s="50" t="s">
        <v>60</v>
      </c>
      <c r="H78" s="50" t="s">
        <v>59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 t="s">
        <v>176</v>
      </c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</row>
    <row r="79" spans="1:52" s="51" customFormat="1" x14ac:dyDescent="0.3">
      <c r="A79" s="50">
        <v>8076</v>
      </c>
      <c r="B79" s="50" t="s">
        <v>110</v>
      </c>
      <c r="C79" s="50" t="s">
        <v>5</v>
      </c>
      <c r="D79" s="51" t="s">
        <v>98</v>
      </c>
      <c r="E79" s="51" t="s">
        <v>66</v>
      </c>
      <c r="F79" s="50" t="s">
        <v>60</v>
      </c>
      <c r="G79" s="50" t="s">
        <v>60</v>
      </c>
      <c r="H79" s="50" t="s">
        <v>59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 t="s">
        <v>126</v>
      </c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</row>
    <row r="80" spans="1:52" s="51" customFormat="1" x14ac:dyDescent="0.3">
      <c r="A80" s="50">
        <v>8151</v>
      </c>
      <c r="B80" s="50" t="s">
        <v>110</v>
      </c>
      <c r="C80" s="50" t="s">
        <v>5</v>
      </c>
      <c r="D80" s="51" t="s">
        <v>99</v>
      </c>
      <c r="E80" s="51" t="s">
        <v>66</v>
      </c>
      <c r="F80" s="50" t="s">
        <v>60</v>
      </c>
      <c r="G80" s="50" t="s">
        <v>60</v>
      </c>
      <c r="H80" s="50" t="s">
        <v>16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</row>
    <row r="81" spans="1:52" s="51" customFormat="1" x14ac:dyDescent="0.3">
      <c r="A81" s="50">
        <v>8157</v>
      </c>
      <c r="B81" s="50" t="s">
        <v>110</v>
      </c>
      <c r="C81" s="50" t="s">
        <v>5</v>
      </c>
      <c r="D81" s="51" t="s">
        <v>98</v>
      </c>
      <c r="E81" s="51" t="s">
        <v>66</v>
      </c>
      <c r="F81" s="50" t="s">
        <v>60</v>
      </c>
      <c r="G81" s="50" t="s">
        <v>60</v>
      </c>
      <c r="H81" s="50" t="s">
        <v>15</v>
      </c>
      <c r="I81" s="50" t="s">
        <v>69</v>
      </c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</row>
    <row r="82" spans="1:52" s="51" customFormat="1" x14ac:dyDescent="0.3">
      <c r="A82" s="50">
        <v>8168</v>
      </c>
      <c r="B82" s="50" t="s">
        <v>110</v>
      </c>
      <c r="C82" s="50" t="s">
        <v>5</v>
      </c>
      <c r="D82" s="51" t="s">
        <v>98</v>
      </c>
      <c r="E82" s="51" t="s">
        <v>66</v>
      </c>
      <c r="F82" s="50" t="s">
        <v>60</v>
      </c>
      <c r="G82" s="50" t="s">
        <v>58</v>
      </c>
      <c r="H82" s="50" t="s">
        <v>15</v>
      </c>
      <c r="I82" s="50" t="s">
        <v>69</v>
      </c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</row>
    <row r="83" spans="1:52" s="51" customFormat="1" x14ac:dyDescent="0.3">
      <c r="A83" s="50">
        <v>8172</v>
      </c>
      <c r="B83" s="50" t="s">
        <v>110</v>
      </c>
      <c r="C83" s="50" t="s">
        <v>5</v>
      </c>
      <c r="D83" s="51" t="s">
        <v>99</v>
      </c>
      <c r="E83" s="51" t="s">
        <v>66</v>
      </c>
      <c r="F83" s="50" t="s">
        <v>60</v>
      </c>
      <c r="G83" s="50" t="s">
        <v>58</v>
      </c>
      <c r="H83" s="50" t="s">
        <v>15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 t="s">
        <v>79</v>
      </c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</row>
    <row r="84" spans="1:52" s="51" customFormat="1" x14ac:dyDescent="0.3">
      <c r="A84" s="50">
        <v>8175</v>
      </c>
      <c r="B84" s="50" t="s">
        <v>110</v>
      </c>
      <c r="C84" s="50" t="s">
        <v>5</v>
      </c>
      <c r="D84" s="51" t="s">
        <v>99</v>
      </c>
      <c r="E84" s="51" t="s">
        <v>66</v>
      </c>
      <c r="F84" s="50" t="s">
        <v>60</v>
      </c>
      <c r="G84" s="50" t="s">
        <v>60</v>
      </c>
      <c r="H84" s="50" t="s">
        <v>59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 t="s">
        <v>126</v>
      </c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</row>
    <row r="85" spans="1:52" s="51" customFormat="1" x14ac:dyDescent="0.3">
      <c r="A85" s="50">
        <v>8233</v>
      </c>
      <c r="B85" s="50" t="s">
        <v>110</v>
      </c>
      <c r="C85" s="50" t="s">
        <v>8</v>
      </c>
      <c r="D85" s="51" t="s">
        <v>8</v>
      </c>
      <c r="E85" s="51" t="s">
        <v>66</v>
      </c>
      <c r="F85" s="50" t="s">
        <v>60</v>
      </c>
      <c r="G85" s="50" t="s">
        <v>60</v>
      </c>
      <c r="H85" s="50" t="s">
        <v>59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 t="s">
        <v>86</v>
      </c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</row>
    <row r="86" spans="1:52" s="51" customFormat="1" x14ac:dyDescent="0.3">
      <c r="A86" s="50">
        <v>7361</v>
      </c>
      <c r="B86" s="50" t="s">
        <v>110</v>
      </c>
      <c r="C86" s="50" t="s">
        <v>4</v>
      </c>
      <c r="D86" s="51" t="s">
        <v>98</v>
      </c>
      <c r="E86" s="51" t="s">
        <v>66</v>
      </c>
      <c r="F86" s="50" t="s">
        <v>60</v>
      </c>
      <c r="G86" s="50" t="s">
        <v>60</v>
      </c>
      <c r="H86" s="50" t="s">
        <v>59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 t="s">
        <v>176</v>
      </c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</row>
    <row r="87" spans="1:52" s="51" customFormat="1" x14ac:dyDescent="0.3">
      <c r="A87" s="50">
        <v>7972</v>
      </c>
      <c r="B87" s="50" t="s">
        <v>110</v>
      </c>
      <c r="C87" s="50" t="s">
        <v>4</v>
      </c>
      <c r="D87" s="51" t="s">
        <v>98</v>
      </c>
      <c r="E87" s="51" t="s">
        <v>66</v>
      </c>
      <c r="F87" s="50" t="s">
        <v>60</v>
      </c>
      <c r="G87" s="50" t="s">
        <v>60</v>
      </c>
      <c r="H87" s="50" t="s">
        <v>59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 t="s">
        <v>176</v>
      </c>
      <c r="AG87" s="50" t="s">
        <v>86</v>
      </c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</row>
    <row r="88" spans="1:52" s="51" customFormat="1" x14ac:dyDescent="0.3">
      <c r="A88" s="50">
        <v>8328</v>
      </c>
      <c r="B88" s="50" t="s">
        <v>110</v>
      </c>
      <c r="C88" s="50" t="s">
        <v>4</v>
      </c>
      <c r="D88" s="51" t="s">
        <v>98</v>
      </c>
      <c r="E88" s="51" t="s">
        <v>65</v>
      </c>
      <c r="F88" s="50" t="s">
        <v>60</v>
      </c>
      <c r="G88" s="50" t="s">
        <v>60</v>
      </c>
      <c r="H88" s="50" t="s">
        <v>59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 t="s">
        <v>62</v>
      </c>
      <c r="AX88" s="50"/>
      <c r="AY88" s="50"/>
      <c r="AZ88" s="50"/>
    </row>
    <row r="89" spans="1:52" s="51" customFormat="1" x14ac:dyDescent="0.3">
      <c r="A89" s="50">
        <v>8445</v>
      </c>
      <c r="B89" s="50" t="s">
        <v>110</v>
      </c>
      <c r="C89" s="50" t="s">
        <v>8</v>
      </c>
      <c r="D89" s="51" t="s">
        <v>8</v>
      </c>
      <c r="E89" s="51" t="s">
        <v>66</v>
      </c>
      <c r="F89" s="50" t="s">
        <v>60</v>
      </c>
      <c r="G89" s="50" t="s">
        <v>60</v>
      </c>
      <c r="H89" s="50" t="s">
        <v>59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</row>
    <row r="90" spans="1:52" s="51" customFormat="1" x14ac:dyDescent="0.3">
      <c r="A90" s="50">
        <v>8457</v>
      </c>
      <c r="B90" s="50" t="s">
        <v>110</v>
      </c>
      <c r="C90" s="50" t="s">
        <v>5</v>
      </c>
      <c r="D90" s="51" t="s">
        <v>98</v>
      </c>
      <c r="E90" s="51" t="s">
        <v>66</v>
      </c>
      <c r="F90" s="50" t="s">
        <v>60</v>
      </c>
      <c r="G90" s="50" t="s">
        <v>58</v>
      </c>
      <c r="H90" s="50" t="s">
        <v>59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 t="s">
        <v>125</v>
      </c>
      <c r="AD90" s="50"/>
      <c r="AE90" s="50"/>
      <c r="AF90" s="50" t="s">
        <v>124</v>
      </c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</row>
    <row r="91" spans="1:52" s="51" customFormat="1" x14ac:dyDescent="0.3">
      <c r="A91" s="50">
        <v>8471</v>
      </c>
      <c r="B91" s="50" t="s">
        <v>110</v>
      </c>
      <c r="C91" s="50" t="s">
        <v>5</v>
      </c>
      <c r="D91" s="51" t="s">
        <v>98</v>
      </c>
      <c r="E91" s="51" t="s">
        <v>66</v>
      </c>
      <c r="F91" s="50" t="s">
        <v>60</v>
      </c>
      <c r="G91" s="50" t="s">
        <v>60</v>
      </c>
      <c r="H91" s="50" t="s">
        <v>15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 t="s">
        <v>79</v>
      </c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</row>
    <row r="92" spans="1:52" s="51" customFormat="1" x14ac:dyDescent="0.3">
      <c r="A92" s="50">
        <v>8483</v>
      </c>
      <c r="B92" s="50" t="s">
        <v>110</v>
      </c>
      <c r="C92" s="50" t="s">
        <v>5</v>
      </c>
      <c r="D92" s="51" t="s">
        <v>98</v>
      </c>
      <c r="E92" s="51" t="s">
        <v>66</v>
      </c>
      <c r="F92" s="50" t="s">
        <v>60</v>
      </c>
      <c r="G92" s="50" t="s">
        <v>60</v>
      </c>
      <c r="H92" s="50" t="s">
        <v>15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 t="s">
        <v>79</v>
      </c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</row>
    <row r="93" spans="1:52" s="51" customFormat="1" x14ac:dyDescent="0.3">
      <c r="A93" s="50">
        <v>8502</v>
      </c>
      <c r="B93" s="50" t="s">
        <v>110</v>
      </c>
      <c r="C93" s="50" t="s">
        <v>5</v>
      </c>
      <c r="D93" s="51" t="s">
        <v>98</v>
      </c>
      <c r="E93" s="51" t="s">
        <v>66</v>
      </c>
      <c r="F93" s="50" t="s">
        <v>60</v>
      </c>
      <c r="G93" s="50" t="s">
        <v>60</v>
      </c>
      <c r="H93" s="50" t="s">
        <v>16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</row>
    <row r="94" spans="1:52" s="51" customFormat="1" x14ac:dyDescent="0.3">
      <c r="A94" s="50">
        <v>8499</v>
      </c>
      <c r="B94" s="50" t="s">
        <v>110</v>
      </c>
      <c r="C94" s="50" t="s">
        <v>5</v>
      </c>
      <c r="D94" s="51" t="s">
        <v>99</v>
      </c>
      <c r="E94" s="51" t="s">
        <v>66</v>
      </c>
      <c r="F94" s="50" t="s">
        <v>60</v>
      </c>
      <c r="G94" s="50" t="s">
        <v>58</v>
      </c>
      <c r="H94" s="50" t="s">
        <v>16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</row>
    <row r="95" spans="1:52" s="51" customFormat="1" x14ac:dyDescent="0.3">
      <c r="A95" s="50">
        <v>8509</v>
      </c>
      <c r="B95" s="50" t="s">
        <v>110</v>
      </c>
      <c r="C95" s="50" t="s">
        <v>8</v>
      </c>
      <c r="D95" s="51" t="s">
        <v>8</v>
      </c>
      <c r="E95" s="51" t="s">
        <v>65</v>
      </c>
      <c r="F95" s="50" t="s">
        <v>60</v>
      </c>
      <c r="G95" s="50" t="s">
        <v>60</v>
      </c>
      <c r="H95" s="50" t="s">
        <v>15</v>
      </c>
      <c r="I95" s="50"/>
      <c r="J95" s="50"/>
      <c r="K95" s="50"/>
      <c r="L95" s="50" t="s">
        <v>24</v>
      </c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</row>
    <row r="96" spans="1:52" s="51" customFormat="1" x14ac:dyDescent="0.3">
      <c r="A96" s="50">
        <v>8504</v>
      </c>
      <c r="B96" s="50" t="s">
        <v>110</v>
      </c>
      <c r="C96" s="50" t="s">
        <v>5</v>
      </c>
      <c r="D96" s="51" t="s">
        <v>98</v>
      </c>
      <c r="E96" s="51" t="s">
        <v>66</v>
      </c>
      <c r="F96" s="50" t="s">
        <v>60</v>
      </c>
      <c r="G96" s="50" t="s">
        <v>60</v>
      </c>
      <c r="H96" s="50" t="s">
        <v>59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 t="s">
        <v>180</v>
      </c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</row>
    <row r="97" spans="1:52" s="51" customFormat="1" x14ac:dyDescent="0.3">
      <c r="A97" s="50">
        <v>8313</v>
      </c>
      <c r="B97" s="50" t="s">
        <v>110</v>
      </c>
      <c r="C97" s="50" t="s">
        <v>5</v>
      </c>
      <c r="D97" s="51" t="s">
        <v>98</v>
      </c>
      <c r="E97" s="51" t="s">
        <v>66</v>
      </c>
      <c r="F97" s="50" t="s">
        <v>60</v>
      </c>
      <c r="G97" s="50" t="s">
        <v>60</v>
      </c>
      <c r="H97" s="50" t="s">
        <v>59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 t="s">
        <v>180</v>
      </c>
      <c r="AP97" s="50"/>
      <c r="AQ97" s="50"/>
      <c r="AR97" s="50" t="s">
        <v>118</v>
      </c>
      <c r="AS97" s="50"/>
      <c r="AT97" s="50"/>
      <c r="AU97" s="50"/>
      <c r="AV97" s="50"/>
      <c r="AW97" s="50"/>
      <c r="AX97" s="50"/>
      <c r="AY97" s="50"/>
      <c r="AZ97" s="50"/>
    </row>
    <row r="98" spans="1:52" s="51" customFormat="1" x14ac:dyDescent="0.3">
      <c r="A98" s="50">
        <v>8467</v>
      </c>
      <c r="B98" s="50" t="s">
        <v>110</v>
      </c>
      <c r="C98" s="50" t="s">
        <v>4</v>
      </c>
      <c r="D98" s="51" t="s">
        <v>99</v>
      </c>
      <c r="E98" s="51" t="s">
        <v>66</v>
      </c>
      <c r="F98" s="50" t="s">
        <v>60</v>
      </c>
      <c r="G98" s="50" t="s">
        <v>58</v>
      </c>
      <c r="H98" s="50" t="s">
        <v>59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 t="s">
        <v>126</v>
      </c>
      <c r="AC98" s="50"/>
      <c r="AD98" s="50"/>
      <c r="AE98" s="50"/>
      <c r="AF98" s="50" t="s">
        <v>124</v>
      </c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</row>
    <row r="99" spans="1:52" s="51" customFormat="1" x14ac:dyDescent="0.3">
      <c r="A99" s="50">
        <v>8465</v>
      </c>
      <c r="B99" s="50" t="s">
        <v>110</v>
      </c>
      <c r="C99" s="50" t="s">
        <v>8</v>
      </c>
      <c r="D99" s="51" t="s">
        <v>8</v>
      </c>
      <c r="E99" s="51" t="s">
        <v>66</v>
      </c>
      <c r="F99" s="50" t="s">
        <v>60</v>
      </c>
      <c r="G99" s="50" t="s">
        <v>60</v>
      </c>
      <c r="H99" s="50" t="s">
        <v>59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 t="s">
        <v>126</v>
      </c>
      <c r="AC99" s="50"/>
      <c r="AD99" s="50"/>
      <c r="AE99" s="50"/>
      <c r="AF99" s="50" t="s">
        <v>124</v>
      </c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</row>
    <row r="100" spans="1:52" s="51" customFormat="1" x14ac:dyDescent="0.3">
      <c r="A100" s="50">
        <v>8488</v>
      </c>
      <c r="B100" s="50" t="s">
        <v>110</v>
      </c>
      <c r="C100" s="50" t="s">
        <v>5</v>
      </c>
      <c r="D100" s="51" t="s">
        <v>98</v>
      </c>
      <c r="E100" s="51" t="s">
        <v>66</v>
      </c>
      <c r="F100" s="50" t="s">
        <v>60</v>
      </c>
      <c r="G100" s="50" t="s">
        <v>58</v>
      </c>
      <c r="H100" s="50" t="s">
        <v>59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 t="s">
        <v>126</v>
      </c>
      <c r="AC100" s="50" t="s">
        <v>125</v>
      </c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</row>
    <row r="101" spans="1:52" s="51" customFormat="1" x14ac:dyDescent="0.3">
      <c r="A101" s="50">
        <v>8549</v>
      </c>
      <c r="B101" s="50" t="s">
        <v>110</v>
      </c>
      <c r="C101" s="50" t="s">
        <v>4</v>
      </c>
      <c r="D101" s="51" t="s">
        <v>98</v>
      </c>
      <c r="E101" s="51" t="s">
        <v>66</v>
      </c>
      <c r="F101" s="50" t="s">
        <v>60</v>
      </c>
      <c r="G101" s="50" t="s">
        <v>60</v>
      </c>
      <c r="H101" s="50" t="s">
        <v>15</v>
      </c>
      <c r="I101" s="50"/>
      <c r="J101" s="50" t="s">
        <v>70</v>
      </c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</row>
    <row r="102" spans="1:52" s="51" customFormat="1" x14ac:dyDescent="0.3">
      <c r="A102" s="50">
        <v>8548</v>
      </c>
      <c r="B102" s="50" t="s">
        <v>110</v>
      </c>
      <c r="C102" s="50" t="s">
        <v>8</v>
      </c>
      <c r="D102" s="51" t="s">
        <v>8</v>
      </c>
      <c r="E102" s="51" t="s">
        <v>66</v>
      </c>
      <c r="F102" s="50" t="s">
        <v>60</v>
      </c>
      <c r="G102" s="50" t="s">
        <v>60</v>
      </c>
      <c r="H102" s="50" t="s">
        <v>59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 t="s">
        <v>176</v>
      </c>
      <c r="AG102" s="50" t="s">
        <v>86</v>
      </c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</row>
    <row r="103" spans="1:52" s="51" customFormat="1" x14ac:dyDescent="0.3">
      <c r="A103" s="50">
        <v>8552</v>
      </c>
      <c r="B103" s="50" t="s">
        <v>110</v>
      </c>
      <c r="C103" s="50" t="s">
        <v>4</v>
      </c>
      <c r="D103" s="51" t="s">
        <v>99</v>
      </c>
      <c r="E103" s="51" t="s">
        <v>66</v>
      </c>
      <c r="F103" s="50" t="s">
        <v>60</v>
      </c>
      <c r="G103" s="50" t="s">
        <v>60</v>
      </c>
      <c r="H103" s="50" t="s">
        <v>15</v>
      </c>
      <c r="I103" s="50" t="s">
        <v>69</v>
      </c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</row>
    <row r="104" spans="1:52" s="51" customFormat="1" x14ac:dyDescent="0.3">
      <c r="A104" s="50">
        <v>8586</v>
      </c>
      <c r="B104" s="50" t="s">
        <v>110</v>
      </c>
      <c r="C104" s="50" t="s">
        <v>4</v>
      </c>
      <c r="D104" s="51" t="s">
        <v>8</v>
      </c>
      <c r="E104" s="51" t="s">
        <v>66</v>
      </c>
      <c r="F104" s="50" t="s">
        <v>59</v>
      </c>
      <c r="G104" s="50"/>
      <c r="H104" s="50" t="s">
        <v>59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 t="s">
        <v>95</v>
      </c>
      <c r="AW104" s="50"/>
      <c r="AX104" s="50"/>
      <c r="AY104" s="50"/>
      <c r="AZ104" s="50"/>
    </row>
    <row r="105" spans="1:52" s="51" customFormat="1" x14ac:dyDescent="0.3">
      <c r="A105" s="50">
        <v>8589</v>
      </c>
      <c r="B105" s="50" t="s">
        <v>110</v>
      </c>
      <c r="C105" s="50" t="s">
        <v>5</v>
      </c>
      <c r="D105" s="51" t="s">
        <v>99</v>
      </c>
      <c r="E105" s="51" t="s">
        <v>66</v>
      </c>
      <c r="F105" s="50" t="s">
        <v>60</v>
      </c>
      <c r="G105" s="50" t="s">
        <v>59</v>
      </c>
      <c r="H105" s="50" t="s">
        <v>59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 t="s">
        <v>118</v>
      </c>
      <c r="AS105" s="50"/>
      <c r="AT105" s="50"/>
      <c r="AU105" s="50"/>
      <c r="AV105" s="50"/>
      <c r="AW105" s="50"/>
      <c r="AX105" s="50"/>
      <c r="AY105" s="50"/>
      <c r="AZ105" s="50"/>
    </row>
    <row r="106" spans="1:52" s="51" customFormat="1" x14ac:dyDescent="0.3">
      <c r="A106" s="50">
        <v>8592</v>
      </c>
      <c r="B106" s="50" t="s">
        <v>110</v>
      </c>
      <c r="C106" s="50" t="s">
        <v>4</v>
      </c>
      <c r="D106" s="51" t="s">
        <v>98</v>
      </c>
      <c r="E106" s="51" t="s">
        <v>66</v>
      </c>
      <c r="F106" s="50" t="s">
        <v>60</v>
      </c>
      <c r="G106" s="50" t="s">
        <v>60</v>
      </c>
      <c r="H106" s="50" t="s">
        <v>59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 t="s">
        <v>126</v>
      </c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</row>
    <row r="107" spans="1:52" s="51" customFormat="1" x14ac:dyDescent="0.3">
      <c r="A107" s="50">
        <v>8603</v>
      </c>
      <c r="B107" s="50" t="s">
        <v>110</v>
      </c>
      <c r="C107" s="50" t="s">
        <v>5</v>
      </c>
      <c r="D107" s="51" t="s">
        <v>99</v>
      </c>
      <c r="E107" s="51" t="s">
        <v>66</v>
      </c>
      <c r="F107" s="50" t="s">
        <v>60</v>
      </c>
      <c r="G107" s="50" t="s">
        <v>60</v>
      </c>
      <c r="H107" s="50" t="s">
        <v>16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</row>
    <row r="108" spans="1:52" s="51" customFormat="1" x14ac:dyDescent="0.3">
      <c r="A108" s="50">
        <v>8607</v>
      </c>
      <c r="B108" s="50" t="s">
        <v>110</v>
      </c>
      <c r="C108" s="50" t="s">
        <v>4</v>
      </c>
      <c r="D108" s="51" t="s">
        <v>98</v>
      </c>
      <c r="E108" s="51" t="s">
        <v>66</v>
      </c>
      <c r="F108" s="50" t="s">
        <v>60</v>
      </c>
      <c r="G108" s="50" t="s">
        <v>60</v>
      </c>
      <c r="H108" s="50" t="s">
        <v>59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 t="s">
        <v>89</v>
      </c>
      <c r="AO108" s="50" t="s">
        <v>180</v>
      </c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</row>
    <row r="109" spans="1:52" s="51" customFormat="1" x14ac:dyDescent="0.3">
      <c r="A109" s="50">
        <v>8617</v>
      </c>
      <c r="B109" s="50" t="s">
        <v>110</v>
      </c>
      <c r="C109" s="50" t="s">
        <v>8</v>
      </c>
      <c r="D109" s="51" t="s">
        <v>8</v>
      </c>
      <c r="E109" s="51" t="s">
        <v>66</v>
      </c>
      <c r="F109" s="50" t="s">
        <v>60</v>
      </c>
      <c r="G109" s="50" t="s">
        <v>58</v>
      </c>
      <c r="H109" s="50" t="s">
        <v>59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 t="s">
        <v>92</v>
      </c>
      <c r="AS109" s="50"/>
      <c r="AT109" s="50"/>
      <c r="AU109" s="50"/>
      <c r="AV109" s="50"/>
      <c r="AW109" s="50"/>
      <c r="AX109" s="50"/>
      <c r="AY109" s="50"/>
      <c r="AZ109" s="50"/>
    </row>
    <row r="110" spans="1:52" s="51" customFormat="1" ht="15.6" x14ac:dyDescent="0.3">
      <c r="A110" s="50">
        <v>8626</v>
      </c>
      <c r="B110" s="50" t="s">
        <v>110</v>
      </c>
      <c r="C110" s="50" t="s">
        <v>5</v>
      </c>
      <c r="D110" s="51" t="s">
        <v>98</v>
      </c>
      <c r="E110" s="51" t="s">
        <v>66</v>
      </c>
      <c r="F110" s="50" t="s">
        <v>60</v>
      </c>
      <c r="G110" s="50" t="s">
        <v>60</v>
      </c>
      <c r="H110" s="50" t="s">
        <v>59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2" t="s">
        <v>85</v>
      </c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</row>
    <row r="111" spans="1:52" s="51" customFormat="1" x14ac:dyDescent="0.3">
      <c r="A111" s="50">
        <v>8631</v>
      </c>
      <c r="B111" s="50" t="s">
        <v>110</v>
      </c>
      <c r="C111" s="50" t="s">
        <v>8</v>
      </c>
      <c r="D111" s="51" t="s">
        <v>8</v>
      </c>
      <c r="E111" s="51" t="s">
        <v>66</v>
      </c>
      <c r="F111" s="50" t="s">
        <v>60</v>
      </c>
      <c r="G111" s="50" t="s">
        <v>60</v>
      </c>
      <c r="H111" s="50" t="s">
        <v>15</v>
      </c>
      <c r="I111" s="50" t="s">
        <v>69</v>
      </c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</row>
    <row r="112" spans="1:52" s="51" customFormat="1" x14ac:dyDescent="0.3">
      <c r="A112" s="50">
        <v>8634</v>
      </c>
      <c r="B112" s="50" t="s">
        <v>110</v>
      </c>
      <c r="C112" s="50" t="s">
        <v>5</v>
      </c>
      <c r="D112" s="51" t="s">
        <v>98</v>
      </c>
      <c r="E112" s="51" t="s">
        <v>66</v>
      </c>
      <c r="F112" s="50" t="s">
        <v>60</v>
      </c>
      <c r="G112" s="50" t="s">
        <v>60</v>
      </c>
      <c r="H112" s="50" t="s">
        <v>16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</row>
    <row r="113" spans="1:52" s="51" customFormat="1" x14ac:dyDescent="0.3">
      <c r="A113" s="50">
        <v>8642</v>
      </c>
      <c r="B113" s="50" t="s">
        <v>110</v>
      </c>
      <c r="C113" s="50" t="s">
        <v>4</v>
      </c>
      <c r="D113" s="51" t="s">
        <v>98</v>
      </c>
      <c r="E113" s="51" t="s">
        <v>66</v>
      </c>
      <c r="F113" s="50" t="s">
        <v>60</v>
      </c>
      <c r="G113" s="50" t="s">
        <v>60</v>
      </c>
      <c r="H113" s="50" t="s">
        <v>59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 t="s">
        <v>180</v>
      </c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</row>
    <row r="114" spans="1:52" s="51" customFormat="1" x14ac:dyDescent="0.3">
      <c r="A114" s="50">
        <v>8707</v>
      </c>
      <c r="B114" s="50" t="s">
        <v>110</v>
      </c>
      <c r="C114" s="50" t="s">
        <v>5</v>
      </c>
      <c r="D114" s="51" t="s">
        <v>99</v>
      </c>
      <c r="E114" s="51" t="s">
        <v>66</v>
      </c>
      <c r="F114" s="50" t="s">
        <v>60</v>
      </c>
      <c r="G114" s="50" t="s">
        <v>60</v>
      </c>
      <c r="H114" s="50" t="s">
        <v>59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 t="s">
        <v>88</v>
      </c>
      <c r="AN114" s="50"/>
      <c r="AO114" s="50" t="s">
        <v>180</v>
      </c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</row>
    <row r="115" spans="1:52" s="51" customFormat="1" x14ac:dyDescent="0.3">
      <c r="A115" s="50">
        <v>8710</v>
      </c>
      <c r="B115" s="50" t="s">
        <v>110</v>
      </c>
      <c r="C115" s="50" t="s">
        <v>5</v>
      </c>
      <c r="D115" s="51" t="s">
        <v>99</v>
      </c>
      <c r="E115" s="51" t="s">
        <v>66</v>
      </c>
      <c r="F115" s="50" t="s">
        <v>60</v>
      </c>
      <c r="G115" s="50" t="s">
        <v>60</v>
      </c>
      <c r="H115" s="50" t="s">
        <v>16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</row>
    <row r="116" spans="1:52" s="51" customFormat="1" x14ac:dyDescent="0.3">
      <c r="A116" s="50">
        <v>8721</v>
      </c>
      <c r="B116" s="50" t="s">
        <v>110</v>
      </c>
      <c r="C116" s="50" t="s">
        <v>8</v>
      </c>
      <c r="D116" s="51" t="s">
        <v>8</v>
      </c>
      <c r="E116" s="51" t="s">
        <v>66</v>
      </c>
      <c r="F116" s="50" t="s">
        <v>60</v>
      </c>
      <c r="G116" s="50" t="s">
        <v>60</v>
      </c>
      <c r="H116" s="50" t="s">
        <v>15</v>
      </c>
      <c r="I116" s="50"/>
      <c r="J116" s="50"/>
      <c r="K116" s="50"/>
      <c r="L116" s="50" t="s">
        <v>24</v>
      </c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</row>
    <row r="117" spans="1:52" s="51" customFormat="1" x14ac:dyDescent="0.3">
      <c r="A117" s="50">
        <v>8725</v>
      </c>
      <c r="B117" s="50" t="s">
        <v>110</v>
      </c>
      <c r="C117" s="50" t="s">
        <v>8</v>
      </c>
      <c r="D117" s="51" t="s">
        <v>8</v>
      </c>
      <c r="E117" s="51" t="s">
        <v>66</v>
      </c>
      <c r="F117" s="50" t="s">
        <v>59</v>
      </c>
      <c r="G117" s="50"/>
      <c r="H117" s="50" t="s">
        <v>59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 t="s">
        <v>95</v>
      </c>
      <c r="AW117" s="50"/>
      <c r="AX117" s="50"/>
      <c r="AY117" s="50"/>
      <c r="AZ117" s="50"/>
    </row>
    <row r="118" spans="1:52" s="51" customFormat="1" x14ac:dyDescent="0.3">
      <c r="A118" s="50">
        <v>8740</v>
      </c>
      <c r="B118" s="50" t="s">
        <v>110</v>
      </c>
      <c r="C118" s="50" t="s">
        <v>5</v>
      </c>
      <c r="D118" s="51" t="s">
        <v>98</v>
      </c>
      <c r="E118" s="51" t="s">
        <v>66</v>
      </c>
      <c r="F118" s="50" t="s">
        <v>60</v>
      </c>
      <c r="G118" s="50" t="s">
        <v>60</v>
      </c>
      <c r="H118" s="50" t="s">
        <v>59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 t="s">
        <v>180</v>
      </c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</row>
    <row r="119" spans="1:52" s="51" customFormat="1" x14ac:dyDescent="0.3">
      <c r="A119" s="50">
        <v>8863</v>
      </c>
      <c r="B119" s="50" t="s">
        <v>110</v>
      </c>
      <c r="C119" s="50" t="s">
        <v>4</v>
      </c>
      <c r="D119" s="51" t="s">
        <v>8</v>
      </c>
      <c r="E119" s="51" t="s">
        <v>66</v>
      </c>
      <c r="F119" s="50" t="s">
        <v>60</v>
      </c>
      <c r="G119" s="50" t="s">
        <v>60</v>
      </c>
      <c r="H119" s="50" t="s">
        <v>59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 t="s">
        <v>180</v>
      </c>
      <c r="AP119" s="50"/>
      <c r="AQ119" s="50"/>
      <c r="AR119" s="50"/>
      <c r="AS119" s="50"/>
      <c r="AT119" s="50"/>
      <c r="AU119" s="50"/>
      <c r="AV119" s="50"/>
      <c r="AW119" s="50"/>
      <c r="AX119" s="50" t="s">
        <v>117</v>
      </c>
      <c r="AY119" s="50"/>
      <c r="AZ119" s="50"/>
    </row>
    <row r="120" spans="1:52" s="51" customFormat="1" x14ac:dyDescent="0.3">
      <c r="A120" s="50">
        <v>8872</v>
      </c>
      <c r="B120" s="50" t="s">
        <v>110</v>
      </c>
      <c r="C120" s="50" t="s">
        <v>5</v>
      </c>
      <c r="D120" s="51" t="s">
        <v>98</v>
      </c>
      <c r="E120" s="51" t="s">
        <v>66</v>
      </c>
      <c r="F120" s="50" t="s">
        <v>60</v>
      </c>
      <c r="G120" s="50" t="s">
        <v>60</v>
      </c>
      <c r="H120" s="50" t="s">
        <v>15</v>
      </c>
      <c r="I120" s="50" t="s">
        <v>69</v>
      </c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</row>
    <row r="121" spans="1:52" s="51" customFormat="1" x14ac:dyDescent="0.3">
      <c r="A121" s="50">
        <v>8960</v>
      </c>
      <c r="B121" s="50" t="s">
        <v>110</v>
      </c>
      <c r="C121" s="50" t="s">
        <v>5</v>
      </c>
      <c r="D121" s="51" t="s">
        <v>98</v>
      </c>
      <c r="E121" s="51" t="s">
        <v>66</v>
      </c>
      <c r="F121" s="50" t="s">
        <v>60</v>
      </c>
      <c r="G121" s="50" t="s">
        <v>58</v>
      </c>
      <c r="H121" s="50" t="s">
        <v>15</v>
      </c>
      <c r="I121" s="50" t="s">
        <v>69</v>
      </c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</row>
    <row r="122" spans="1:52" s="51" customFormat="1" x14ac:dyDescent="0.3">
      <c r="A122" s="50">
        <v>9064</v>
      </c>
      <c r="B122" s="50" t="s">
        <v>110</v>
      </c>
      <c r="C122" s="50" t="s">
        <v>8</v>
      </c>
      <c r="D122" s="51" t="s">
        <v>8</v>
      </c>
      <c r="E122" s="51" t="s">
        <v>66</v>
      </c>
      <c r="F122" s="50" t="s">
        <v>60</v>
      </c>
      <c r="G122" s="50" t="s">
        <v>58</v>
      </c>
      <c r="H122" s="50" t="s">
        <v>15</v>
      </c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 t="s">
        <v>79</v>
      </c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</row>
    <row r="123" spans="1:52" s="51" customFormat="1" x14ac:dyDescent="0.3">
      <c r="A123" s="50">
        <v>8024</v>
      </c>
      <c r="B123" s="50" t="s">
        <v>110</v>
      </c>
      <c r="C123" s="50" t="s">
        <v>8</v>
      </c>
      <c r="D123" s="51" t="s">
        <v>8</v>
      </c>
      <c r="E123" s="51" t="s">
        <v>66</v>
      </c>
      <c r="F123" s="50" t="s">
        <v>60</v>
      </c>
      <c r="G123" s="50" t="s">
        <v>58</v>
      </c>
      <c r="H123" s="50" t="s">
        <v>16</v>
      </c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</row>
    <row r="124" spans="1:52" s="51" customFormat="1" x14ac:dyDescent="0.3">
      <c r="A124" s="50">
        <v>8184</v>
      </c>
      <c r="B124" s="50" t="s">
        <v>110</v>
      </c>
      <c r="C124" s="50" t="s">
        <v>5</v>
      </c>
      <c r="D124" s="51" t="s">
        <v>99</v>
      </c>
      <c r="E124" s="51" t="s">
        <v>66</v>
      </c>
      <c r="F124" s="50" t="s">
        <v>60</v>
      </c>
      <c r="G124" s="50" t="s">
        <v>60</v>
      </c>
      <c r="H124" s="50" t="s">
        <v>59</v>
      </c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 t="s">
        <v>180</v>
      </c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</row>
    <row r="125" spans="1:52" s="51" customFormat="1" x14ac:dyDescent="0.3">
      <c r="A125" s="50">
        <v>8500</v>
      </c>
      <c r="B125" s="50" t="s">
        <v>110</v>
      </c>
      <c r="C125" s="50" t="s">
        <v>4</v>
      </c>
      <c r="D125" s="51" t="s">
        <v>98</v>
      </c>
      <c r="E125" s="51" t="s">
        <v>65</v>
      </c>
      <c r="F125" s="50" t="s">
        <v>60</v>
      </c>
      <c r="G125" s="50" t="s">
        <v>60</v>
      </c>
      <c r="H125" s="50" t="s">
        <v>59</v>
      </c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 t="s">
        <v>126</v>
      </c>
      <c r="AC125" s="50"/>
      <c r="AD125" s="50"/>
      <c r="AE125" s="50"/>
      <c r="AF125" s="50"/>
      <c r="AG125" s="50" t="s">
        <v>86</v>
      </c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</row>
    <row r="126" spans="1:52" s="51" customFormat="1" x14ac:dyDescent="0.3">
      <c r="A126" s="50">
        <v>8633</v>
      </c>
      <c r="B126" s="50" t="s">
        <v>110</v>
      </c>
      <c r="C126" s="50" t="s">
        <v>8</v>
      </c>
      <c r="D126" s="51" t="s">
        <v>8</v>
      </c>
      <c r="E126" s="51" t="s">
        <v>66</v>
      </c>
      <c r="F126" s="50" t="s">
        <v>60</v>
      </c>
      <c r="G126" s="50" t="s">
        <v>60</v>
      </c>
      <c r="H126" s="50" t="s">
        <v>15</v>
      </c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 t="s">
        <v>79</v>
      </c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</row>
    <row r="127" spans="1:52" s="51" customFormat="1" x14ac:dyDescent="0.3">
      <c r="A127" s="50">
        <v>8744</v>
      </c>
      <c r="B127" s="50" t="s">
        <v>110</v>
      </c>
      <c r="C127" s="50" t="s">
        <v>8</v>
      </c>
      <c r="D127" s="51" t="s">
        <v>8</v>
      </c>
      <c r="E127" s="51" t="s">
        <v>66</v>
      </c>
      <c r="F127" s="50" t="s">
        <v>60</v>
      </c>
      <c r="G127" s="50" t="s">
        <v>60</v>
      </c>
      <c r="H127" s="50" t="s">
        <v>15</v>
      </c>
      <c r="I127" s="50" t="s">
        <v>69</v>
      </c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</row>
    <row r="128" spans="1:52" s="51" customFormat="1" x14ac:dyDescent="0.3">
      <c r="A128" s="50">
        <v>8894</v>
      </c>
      <c r="B128" s="50" t="s">
        <v>110</v>
      </c>
      <c r="C128" s="50" t="s">
        <v>5</v>
      </c>
      <c r="D128" s="51" t="s">
        <v>99</v>
      </c>
      <c r="E128" s="51" t="s">
        <v>66</v>
      </c>
      <c r="F128" s="50" t="s">
        <v>60</v>
      </c>
      <c r="G128" s="50" t="s">
        <v>60</v>
      </c>
      <c r="H128" s="50" t="s">
        <v>59</v>
      </c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 t="s">
        <v>86</v>
      </c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</row>
    <row r="129" spans="1:52" s="51" customFormat="1" x14ac:dyDescent="0.3">
      <c r="A129" s="50">
        <v>8927</v>
      </c>
      <c r="B129" s="50" t="s">
        <v>110</v>
      </c>
      <c r="C129" s="50" t="s">
        <v>5</v>
      </c>
      <c r="D129" s="51" t="s">
        <v>99</v>
      </c>
      <c r="E129" s="51" t="s">
        <v>66</v>
      </c>
      <c r="F129" s="50" t="s">
        <v>59</v>
      </c>
      <c r="G129" s="50"/>
      <c r="H129" s="50" t="s">
        <v>59</v>
      </c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 t="s">
        <v>95</v>
      </c>
      <c r="AW129" s="50"/>
      <c r="AX129" s="50"/>
      <c r="AY129" s="50"/>
      <c r="AZ129" s="50"/>
    </row>
    <row r="130" spans="1:52" s="51" customFormat="1" x14ac:dyDescent="0.3">
      <c r="A130" s="50">
        <v>9089</v>
      </c>
      <c r="B130" s="50" t="s">
        <v>110</v>
      </c>
      <c r="C130" s="50" t="s">
        <v>8</v>
      </c>
      <c r="D130" s="51" t="s">
        <v>8</v>
      </c>
      <c r="E130" s="51" t="s">
        <v>66</v>
      </c>
      <c r="F130" s="50" t="s">
        <v>60</v>
      </c>
      <c r="G130" s="50" t="s">
        <v>58</v>
      </c>
      <c r="H130" s="50" t="s">
        <v>59</v>
      </c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 t="s">
        <v>55</v>
      </c>
      <c r="AI130" s="50"/>
      <c r="AJ130" s="50" t="s">
        <v>87</v>
      </c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</row>
    <row r="131" spans="1:52" s="51" customFormat="1" x14ac:dyDescent="0.3">
      <c r="A131" s="50">
        <v>9159</v>
      </c>
      <c r="B131" s="50" t="s">
        <v>110</v>
      </c>
      <c r="C131" s="50" t="s">
        <v>5</v>
      </c>
      <c r="D131" s="51" t="s">
        <v>98</v>
      </c>
      <c r="E131" s="51" t="s">
        <v>66</v>
      </c>
      <c r="F131" s="50" t="s">
        <v>60</v>
      </c>
      <c r="G131" s="50" t="s">
        <v>60</v>
      </c>
      <c r="H131" s="50" t="s">
        <v>59</v>
      </c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 t="s">
        <v>125</v>
      </c>
      <c r="AD131" s="50"/>
      <c r="AE131" s="50"/>
      <c r="AF131" s="50" t="s">
        <v>124</v>
      </c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</row>
    <row r="132" spans="1:52" s="51" customFormat="1" x14ac:dyDescent="0.3">
      <c r="A132" s="50">
        <v>9227</v>
      </c>
      <c r="B132" s="50" t="s">
        <v>110</v>
      </c>
      <c r="C132" s="50" t="s">
        <v>5</v>
      </c>
      <c r="D132" s="51" t="s">
        <v>98</v>
      </c>
      <c r="E132" s="51" t="s">
        <v>66</v>
      </c>
      <c r="F132" s="50" t="s">
        <v>60</v>
      </c>
      <c r="G132" s="50" t="s">
        <v>60</v>
      </c>
      <c r="H132" s="50" t="s">
        <v>59</v>
      </c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 t="s">
        <v>116</v>
      </c>
      <c r="AY132" s="50"/>
      <c r="AZ132" s="50"/>
    </row>
    <row r="133" spans="1:52" s="51" customFormat="1" x14ac:dyDescent="0.3">
      <c r="A133" s="50">
        <v>9266</v>
      </c>
      <c r="B133" s="50" t="s">
        <v>110</v>
      </c>
      <c r="C133" s="50" t="s">
        <v>4</v>
      </c>
      <c r="D133" s="51" t="s">
        <v>99</v>
      </c>
      <c r="E133" s="51" t="s">
        <v>66</v>
      </c>
      <c r="F133" s="50" t="s">
        <v>60</v>
      </c>
      <c r="G133" s="50" t="s">
        <v>59</v>
      </c>
      <c r="H133" s="50" t="s">
        <v>15</v>
      </c>
      <c r="I133" s="50" t="s">
        <v>69</v>
      </c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</row>
    <row r="134" spans="1:52" s="51" customFormat="1" x14ac:dyDescent="0.3">
      <c r="A134" s="50">
        <v>9279</v>
      </c>
      <c r="B134" s="50" t="s">
        <v>110</v>
      </c>
      <c r="C134" s="50" t="s">
        <v>4</v>
      </c>
      <c r="D134" s="51" t="s">
        <v>98</v>
      </c>
      <c r="E134" s="51" t="s">
        <v>66</v>
      </c>
      <c r="F134" s="50" t="s">
        <v>59</v>
      </c>
      <c r="G134" s="50"/>
      <c r="H134" s="50" t="s">
        <v>59</v>
      </c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 t="s">
        <v>95</v>
      </c>
      <c r="AW134" s="50"/>
      <c r="AX134" s="50"/>
      <c r="AY134" s="50"/>
      <c r="AZ134" s="50"/>
    </row>
    <row r="135" spans="1:52" s="51" customFormat="1" x14ac:dyDescent="0.3">
      <c r="A135" s="50">
        <v>9290</v>
      </c>
      <c r="B135" s="50" t="s">
        <v>110</v>
      </c>
      <c r="C135" s="50" t="s">
        <v>4</v>
      </c>
      <c r="D135" s="51" t="s">
        <v>99</v>
      </c>
      <c r="E135" s="51" t="s">
        <v>66</v>
      </c>
      <c r="F135" s="50" t="s">
        <v>60</v>
      </c>
      <c r="G135" s="50" t="s">
        <v>60</v>
      </c>
      <c r="H135" s="50" t="s">
        <v>15</v>
      </c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 t="s">
        <v>32</v>
      </c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</row>
    <row r="136" spans="1:52" s="51" customFormat="1" x14ac:dyDescent="0.3">
      <c r="A136" s="50">
        <v>9293</v>
      </c>
      <c r="B136" s="50" t="s">
        <v>110</v>
      </c>
      <c r="C136" s="50" t="s">
        <v>4</v>
      </c>
      <c r="D136" s="51" t="s">
        <v>99</v>
      </c>
      <c r="E136" s="51" t="s">
        <v>66</v>
      </c>
      <c r="F136" s="50" t="s">
        <v>60</v>
      </c>
      <c r="G136" s="50" t="s">
        <v>58</v>
      </c>
      <c r="H136" s="50" t="s">
        <v>15</v>
      </c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 t="s">
        <v>115</v>
      </c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</row>
    <row r="137" spans="1:52" s="51" customFormat="1" x14ac:dyDescent="0.3">
      <c r="A137" s="50">
        <v>9314</v>
      </c>
      <c r="B137" s="50" t="s">
        <v>110</v>
      </c>
      <c r="C137" s="50" t="s">
        <v>4</v>
      </c>
      <c r="D137" s="51" t="s">
        <v>98</v>
      </c>
      <c r="E137" s="51" t="s">
        <v>66</v>
      </c>
      <c r="F137" s="50" t="s">
        <v>60</v>
      </c>
      <c r="G137" s="50" t="s">
        <v>58</v>
      </c>
      <c r="H137" s="50" t="s">
        <v>59</v>
      </c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 t="s">
        <v>176</v>
      </c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 t="s">
        <v>114</v>
      </c>
      <c r="AY137" s="50"/>
      <c r="AZ137" s="50"/>
    </row>
    <row r="138" spans="1:52" s="51" customFormat="1" x14ac:dyDescent="0.3">
      <c r="A138" s="50">
        <v>9323</v>
      </c>
      <c r="B138" s="50" t="s">
        <v>110</v>
      </c>
      <c r="C138" s="50" t="s">
        <v>4</v>
      </c>
      <c r="D138" s="51" t="s">
        <v>98</v>
      </c>
      <c r="E138" s="51" t="s">
        <v>66</v>
      </c>
      <c r="F138" s="50" t="s">
        <v>60</v>
      </c>
      <c r="G138" s="50" t="s">
        <v>60</v>
      </c>
      <c r="H138" s="50" t="s">
        <v>15</v>
      </c>
      <c r="I138" s="50" t="s">
        <v>69</v>
      </c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</row>
    <row r="139" spans="1:52" s="51" customFormat="1" x14ac:dyDescent="0.3">
      <c r="A139" s="50">
        <v>9347</v>
      </c>
      <c r="B139" s="50" t="s">
        <v>110</v>
      </c>
      <c r="C139" s="50" t="s">
        <v>5</v>
      </c>
      <c r="D139" s="51" t="s">
        <v>99</v>
      </c>
      <c r="E139" s="51" t="s">
        <v>66</v>
      </c>
      <c r="F139" s="50" t="s">
        <v>60</v>
      </c>
      <c r="G139" s="50" t="s">
        <v>60</v>
      </c>
      <c r="H139" s="50" t="s">
        <v>15</v>
      </c>
      <c r="I139" s="50"/>
      <c r="J139" s="50"/>
      <c r="K139" s="50" t="s">
        <v>71</v>
      </c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</row>
    <row r="140" spans="1:52" s="51" customFormat="1" x14ac:dyDescent="0.3">
      <c r="A140" s="50">
        <v>9369</v>
      </c>
      <c r="B140" s="50" t="s">
        <v>110</v>
      </c>
      <c r="C140" s="50" t="s">
        <v>5</v>
      </c>
      <c r="D140" s="51" t="s">
        <v>8</v>
      </c>
      <c r="E140" s="51" t="s">
        <v>66</v>
      </c>
      <c r="F140" s="50" t="s">
        <v>60</v>
      </c>
      <c r="G140" s="50" t="s">
        <v>60</v>
      </c>
      <c r="H140" s="50" t="s">
        <v>59</v>
      </c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 t="s">
        <v>92</v>
      </c>
      <c r="AS140" s="50"/>
      <c r="AT140" s="50"/>
      <c r="AU140" s="50"/>
      <c r="AV140" s="50"/>
      <c r="AW140" s="50"/>
      <c r="AX140" s="50"/>
      <c r="AY140" s="50"/>
      <c r="AZ140" s="50"/>
    </row>
    <row r="141" spans="1:52" s="51" customFormat="1" x14ac:dyDescent="0.3">
      <c r="A141" s="50">
        <v>9399</v>
      </c>
      <c r="B141" s="50" t="s">
        <v>110</v>
      </c>
      <c r="C141" s="50" t="s">
        <v>8</v>
      </c>
      <c r="D141" s="51" t="s">
        <v>8</v>
      </c>
      <c r="E141" s="51" t="s">
        <v>66</v>
      </c>
      <c r="F141" s="50" t="s">
        <v>60</v>
      </c>
      <c r="G141" s="50" t="s">
        <v>60</v>
      </c>
      <c r="H141" s="50" t="s">
        <v>16</v>
      </c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</row>
    <row r="142" spans="1:52" s="51" customFormat="1" x14ac:dyDescent="0.3">
      <c r="A142" s="50">
        <v>9421</v>
      </c>
      <c r="B142" s="50" t="s">
        <v>110</v>
      </c>
      <c r="C142" s="50" t="s">
        <v>8</v>
      </c>
      <c r="D142" s="51" t="s">
        <v>8</v>
      </c>
      <c r="E142" s="51" t="s">
        <v>66</v>
      </c>
      <c r="F142" s="50" t="s">
        <v>60</v>
      </c>
      <c r="G142" s="50" t="s">
        <v>60</v>
      </c>
      <c r="H142" s="50" t="s">
        <v>59</v>
      </c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 t="s">
        <v>126</v>
      </c>
      <c r="AC142" s="50"/>
      <c r="AD142" s="50"/>
      <c r="AE142" s="50"/>
      <c r="AF142" s="50"/>
      <c r="AG142" s="50" t="s">
        <v>86</v>
      </c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</row>
    <row r="143" spans="1:52" s="51" customFormat="1" x14ac:dyDescent="0.3">
      <c r="A143" s="50">
        <v>8723</v>
      </c>
      <c r="B143" s="50" t="s">
        <v>110</v>
      </c>
      <c r="C143" s="50" t="s">
        <v>5</v>
      </c>
      <c r="D143" s="51" t="s">
        <v>99</v>
      </c>
      <c r="E143" s="51" t="s">
        <v>66</v>
      </c>
      <c r="F143" s="50" t="s">
        <v>60</v>
      </c>
      <c r="G143" s="50" t="s">
        <v>60</v>
      </c>
      <c r="H143" s="50" t="s">
        <v>15</v>
      </c>
      <c r="I143" s="50"/>
      <c r="J143" s="50"/>
      <c r="K143" s="50"/>
      <c r="L143" s="50"/>
      <c r="M143" s="50"/>
      <c r="N143" s="50"/>
      <c r="O143" s="50"/>
      <c r="P143" s="50"/>
      <c r="Q143" s="50" t="s">
        <v>28</v>
      </c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</row>
    <row r="144" spans="1:52" s="51" customFormat="1" x14ac:dyDescent="0.3">
      <c r="A144" s="50">
        <v>9327</v>
      </c>
      <c r="B144" s="50" t="s">
        <v>110</v>
      </c>
      <c r="C144" s="50" t="s">
        <v>5</v>
      </c>
      <c r="D144" s="51" t="s">
        <v>99</v>
      </c>
      <c r="E144" s="51" t="s">
        <v>66</v>
      </c>
      <c r="F144" s="50" t="s">
        <v>60</v>
      </c>
      <c r="G144" s="50" t="s">
        <v>60</v>
      </c>
      <c r="H144" s="50" t="s">
        <v>15</v>
      </c>
      <c r="I144" s="50" t="s">
        <v>69</v>
      </c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</row>
    <row r="145" spans="1:52" s="51" customFormat="1" x14ac:dyDescent="0.3">
      <c r="A145" s="50">
        <v>9438</v>
      </c>
      <c r="B145" s="50" t="s">
        <v>110</v>
      </c>
      <c r="C145" s="50" t="s">
        <v>8</v>
      </c>
      <c r="D145" s="51" t="s">
        <v>8</v>
      </c>
      <c r="E145" s="51" t="s">
        <v>66</v>
      </c>
      <c r="F145" s="50" t="s">
        <v>60</v>
      </c>
      <c r="G145" s="50" t="s">
        <v>60</v>
      </c>
      <c r="H145" s="50" t="s">
        <v>59</v>
      </c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 t="s">
        <v>87</v>
      </c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</row>
    <row r="146" spans="1:52" s="51" customFormat="1" x14ac:dyDescent="0.3">
      <c r="A146" s="50">
        <v>9478</v>
      </c>
      <c r="B146" s="50" t="s">
        <v>110</v>
      </c>
      <c r="C146" s="50" t="s">
        <v>5</v>
      </c>
      <c r="D146" s="51" t="s">
        <v>98</v>
      </c>
      <c r="E146" s="51" t="s">
        <v>66</v>
      </c>
      <c r="F146" s="50" t="s">
        <v>60</v>
      </c>
      <c r="G146" s="50" t="s">
        <v>60</v>
      </c>
      <c r="H146" s="50" t="s">
        <v>59</v>
      </c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 t="s">
        <v>180</v>
      </c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</row>
    <row r="147" spans="1:52" s="51" customFormat="1" x14ac:dyDescent="0.3">
      <c r="A147" s="50">
        <v>9479</v>
      </c>
      <c r="B147" s="50" t="s">
        <v>110</v>
      </c>
      <c r="C147" s="50" t="s">
        <v>5</v>
      </c>
      <c r="D147" s="51" t="s">
        <v>98</v>
      </c>
      <c r="E147" s="51" t="s">
        <v>66</v>
      </c>
      <c r="F147" s="50" t="s">
        <v>60</v>
      </c>
      <c r="G147" s="50" t="s">
        <v>60</v>
      </c>
      <c r="H147" s="50" t="s">
        <v>15</v>
      </c>
      <c r="I147" s="50" t="s">
        <v>69</v>
      </c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</row>
    <row r="148" spans="1:52" s="51" customFormat="1" x14ac:dyDescent="0.3">
      <c r="A148" s="50">
        <v>9483</v>
      </c>
      <c r="B148" s="50" t="s">
        <v>110</v>
      </c>
      <c r="C148" s="50" t="s">
        <v>4</v>
      </c>
      <c r="D148" s="51" t="s">
        <v>98</v>
      </c>
      <c r="E148" s="51" t="s">
        <v>66</v>
      </c>
      <c r="F148" s="50" t="s">
        <v>60</v>
      </c>
      <c r="G148" s="50" t="s">
        <v>60</v>
      </c>
      <c r="H148" s="50" t="s">
        <v>16</v>
      </c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</row>
    <row r="149" spans="1:52" s="51" customFormat="1" x14ac:dyDescent="0.3">
      <c r="A149" s="50">
        <v>9491</v>
      </c>
      <c r="B149" s="50" t="s">
        <v>110</v>
      </c>
      <c r="C149" s="50" t="s">
        <v>5</v>
      </c>
      <c r="D149" s="51" t="s">
        <v>8</v>
      </c>
      <c r="E149" s="51" t="s">
        <v>66</v>
      </c>
      <c r="F149" s="50" t="s">
        <v>60</v>
      </c>
      <c r="G149" s="50" t="s">
        <v>58</v>
      </c>
      <c r="H149" s="50" t="s">
        <v>59</v>
      </c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 t="s">
        <v>125</v>
      </c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</row>
    <row r="150" spans="1:52" s="51" customFormat="1" x14ac:dyDescent="0.3">
      <c r="A150" s="50">
        <v>9597</v>
      </c>
      <c r="B150" s="50" t="s">
        <v>110</v>
      </c>
      <c r="C150" s="50" t="s">
        <v>5</v>
      </c>
      <c r="D150" s="51" t="s">
        <v>8</v>
      </c>
      <c r="E150" s="51" t="s">
        <v>66</v>
      </c>
      <c r="F150" s="50" t="s">
        <v>60</v>
      </c>
      <c r="G150" s="50" t="s">
        <v>60</v>
      </c>
      <c r="H150" s="50" t="s">
        <v>16</v>
      </c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</row>
    <row r="151" spans="1:52" s="51" customFormat="1" x14ac:dyDescent="0.3">
      <c r="A151" s="50">
        <v>9600</v>
      </c>
      <c r="B151" s="50" t="s">
        <v>110</v>
      </c>
      <c r="C151" s="50" t="s">
        <v>8</v>
      </c>
      <c r="D151" s="51" t="s">
        <v>8</v>
      </c>
      <c r="E151" s="51" t="s">
        <v>66</v>
      </c>
      <c r="F151" s="50" t="s">
        <v>60</v>
      </c>
      <c r="G151" s="50" t="s">
        <v>58</v>
      </c>
      <c r="H151" s="50" t="s">
        <v>17</v>
      </c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</row>
    <row r="152" spans="1:52" s="51" customFormat="1" x14ac:dyDescent="0.3">
      <c r="A152" s="50">
        <v>9601</v>
      </c>
      <c r="B152" s="50" t="s">
        <v>110</v>
      </c>
      <c r="C152" s="50" t="s">
        <v>5</v>
      </c>
      <c r="D152" s="51" t="s">
        <v>99</v>
      </c>
      <c r="E152" s="51" t="s">
        <v>66</v>
      </c>
      <c r="F152" s="50" t="s">
        <v>60</v>
      </c>
      <c r="G152" s="50" t="s">
        <v>60</v>
      </c>
      <c r="H152" s="50" t="s">
        <v>15</v>
      </c>
      <c r="I152" s="50" t="s">
        <v>69</v>
      </c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</row>
    <row r="153" spans="1:52" s="51" customFormat="1" x14ac:dyDescent="0.3">
      <c r="A153" s="50">
        <v>9661</v>
      </c>
      <c r="B153" s="50" t="s">
        <v>110</v>
      </c>
      <c r="C153" s="50" t="s">
        <v>5</v>
      </c>
      <c r="D153" s="51" t="s">
        <v>98</v>
      </c>
      <c r="E153" s="51" t="s">
        <v>66</v>
      </c>
      <c r="F153" s="50" t="s">
        <v>60</v>
      </c>
      <c r="G153" s="50" t="s">
        <v>60</v>
      </c>
      <c r="H153" s="50" t="s">
        <v>59</v>
      </c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 t="s">
        <v>126</v>
      </c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</row>
    <row r="154" spans="1:52" s="51" customFormat="1" x14ac:dyDescent="0.3">
      <c r="A154" s="50">
        <v>9764</v>
      </c>
      <c r="B154" s="50" t="s">
        <v>110</v>
      </c>
      <c r="C154" s="50" t="s">
        <v>5</v>
      </c>
      <c r="D154" s="51" t="s">
        <v>99</v>
      </c>
      <c r="E154" s="51" t="s">
        <v>66</v>
      </c>
      <c r="F154" s="50" t="s">
        <v>60</v>
      </c>
      <c r="G154" s="50" t="s">
        <v>60</v>
      </c>
      <c r="H154" s="50" t="s">
        <v>15</v>
      </c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 t="s">
        <v>79</v>
      </c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</row>
    <row r="155" spans="1:52" s="51" customFormat="1" x14ac:dyDescent="0.3">
      <c r="A155" s="50">
        <v>9765</v>
      </c>
      <c r="B155" s="50" t="s">
        <v>110</v>
      </c>
      <c r="C155" s="50" t="s">
        <v>8</v>
      </c>
      <c r="D155" s="51" t="s">
        <v>8</v>
      </c>
      <c r="E155" s="51" t="s">
        <v>66</v>
      </c>
      <c r="F155" s="50" t="s">
        <v>59</v>
      </c>
      <c r="G155" s="50"/>
      <c r="H155" s="50" t="s">
        <v>59</v>
      </c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 t="s">
        <v>95</v>
      </c>
      <c r="AW155" s="50"/>
      <c r="AX155" s="50"/>
      <c r="AY155" s="50"/>
      <c r="AZ155" s="50"/>
    </row>
    <row r="156" spans="1:52" s="51" customFormat="1" x14ac:dyDescent="0.3">
      <c r="A156" s="50">
        <v>9774</v>
      </c>
      <c r="B156" s="50" t="s">
        <v>110</v>
      </c>
      <c r="C156" s="50" t="s">
        <v>4</v>
      </c>
      <c r="D156" s="51" t="s">
        <v>98</v>
      </c>
      <c r="E156" s="51" t="s">
        <v>66</v>
      </c>
      <c r="F156" s="50" t="s">
        <v>60</v>
      </c>
      <c r="G156" s="50" t="s">
        <v>60</v>
      </c>
      <c r="H156" s="50" t="s">
        <v>59</v>
      </c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 t="s">
        <v>113</v>
      </c>
      <c r="AY156" s="50"/>
      <c r="AZ156" s="50"/>
    </row>
    <row r="157" spans="1:52" s="51" customFormat="1" x14ac:dyDescent="0.3">
      <c r="A157" s="50">
        <v>9794</v>
      </c>
      <c r="B157" s="50" t="s">
        <v>110</v>
      </c>
      <c r="C157" s="50" t="s">
        <v>5</v>
      </c>
      <c r="D157" s="51" t="s">
        <v>98</v>
      </c>
      <c r="E157" s="51" t="s">
        <v>66</v>
      </c>
      <c r="F157" s="50" t="s">
        <v>60</v>
      </c>
      <c r="G157" s="50" t="s">
        <v>60</v>
      </c>
      <c r="H157" s="50" t="s">
        <v>16</v>
      </c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</row>
    <row r="158" spans="1:52" s="51" customFormat="1" x14ac:dyDescent="0.3">
      <c r="A158" s="50">
        <v>9811</v>
      </c>
      <c r="B158" s="50" t="s">
        <v>110</v>
      </c>
      <c r="C158" s="50" t="s">
        <v>4</v>
      </c>
      <c r="D158" s="51" t="s">
        <v>98</v>
      </c>
      <c r="E158" s="51" t="s">
        <v>66</v>
      </c>
      <c r="F158" s="50" t="s">
        <v>60</v>
      </c>
      <c r="G158" s="50" t="s">
        <v>60</v>
      </c>
      <c r="H158" s="50" t="s">
        <v>59</v>
      </c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 t="s">
        <v>86</v>
      </c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</row>
    <row r="159" spans="1:52" s="51" customFormat="1" x14ac:dyDescent="0.3">
      <c r="A159" s="50">
        <v>9820</v>
      </c>
      <c r="B159" s="50" t="s">
        <v>110</v>
      </c>
      <c r="C159" s="50" t="s">
        <v>4</v>
      </c>
      <c r="D159" s="51" t="s">
        <v>98</v>
      </c>
      <c r="E159" s="51" t="s">
        <v>66</v>
      </c>
      <c r="F159" s="50" t="s">
        <v>60</v>
      </c>
      <c r="G159" s="50" t="s">
        <v>60</v>
      </c>
      <c r="H159" s="50" t="s">
        <v>59</v>
      </c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 t="s">
        <v>180</v>
      </c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</row>
    <row r="160" spans="1:52" s="51" customFormat="1" x14ac:dyDescent="0.3">
      <c r="A160" s="50">
        <v>9845</v>
      </c>
      <c r="B160" s="50" t="s">
        <v>110</v>
      </c>
      <c r="C160" s="50" t="s">
        <v>4</v>
      </c>
      <c r="D160" s="51" t="s">
        <v>99</v>
      </c>
      <c r="E160" s="51" t="s">
        <v>66</v>
      </c>
      <c r="F160" s="50" t="s">
        <v>60</v>
      </c>
      <c r="G160" s="50" t="s">
        <v>60</v>
      </c>
      <c r="H160" s="50" t="s">
        <v>15</v>
      </c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 t="s">
        <v>81</v>
      </c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</row>
    <row r="161" spans="1:52" s="51" customFormat="1" x14ac:dyDescent="0.3">
      <c r="A161" s="50">
        <v>9463</v>
      </c>
      <c r="B161" s="50" t="s">
        <v>110</v>
      </c>
      <c r="C161" s="50" t="s">
        <v>5</v>
      </c>
      <c r="D161" s="51" t="s">
        <v>98</v>
      </c>
      <c r="E161" s="51" t="s">
        <v>66</v>
      </c>
      <c r="F161" s="50" t="s">
        <v>59</v>
      </c>
      <c r="G161" s="50"/>
      <c r="H161" s="50" t="s">
        <v>59</v>
      </c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 t="s">
        <v>95</v>
      </c>
      <c r="AW161" s="50"/>
      <c r="AX161" s="50"/>
      <c r="AY161" s="50"/>
      <c r="AZ161" s="50"/>
    </row>
    <row r="162" spans="1:52" s="51" customFormat="1" x14ac:dyDescent="0.3">
      <c r="A162" s="50">
        <v>9773</v>
      </c>
      <c r="B162" s="50" t="s">
        <v>110</v>
      </c>
      <c r="C162" s="50" t="s">
        <v>5</v>
      </c>
      <c r="D162" s="51" t="s">
        <v>98</v>
      </c>
      <c r="E162" s="51" t="s">
        <v>66</v>
      </c>
      <c r="F162" s="50" t="s">
        <v>60</v>
      </c>
      <c r="G162" s="50" t="s">
        <v>58</v>
      </c>
      <c r="H162" s="50" t="s">
        <v>59</v>
      </c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 t="s">
        <v>176</v>
      </c>
      <c r="AG162" s="50"/>
      <c r="AH162" s="50"/>
      <c r="AI162" s="50"/>
      <c r="AJ162" s="50" t="s">
        <v>87</v>
      </c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</row>
    <row r="163" spans="1:52" s="51" customFormat="1" x14ac:dyDescent="0.3">
      <c r="A163" s="50">
        <v>9812</v>
      </c>
      <c r="B163" s="50" t="s">
        <v>110</v>
      </c>
      <c r="C163" s="50" t="s">
        <v>8</v>
      </c>
      <c r="D163" s="51" t="s">
        <v>8</v>
      </c>
      <c r="E163" s="51" t="s">
        <v>66</v>
      </c>
      <c r="F163" s="50" t="s">
        <v>60</v>
      </c>
      <c r="G163" s="50" t="s">
        <v>60</v>
      </c>
      <c r="H163" s="50" t="s">
        <v>16</v>
      </c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</row>
    <row r="164" spans="1:52" s="51" customFormat="1" x14ac:dyDescent="0.3">
      <c r="A164" s="50">
        <v>9831</v>
      </c>
      <c r="B164" s="50" t="s">
        <v>110</v>
      </c>
      <c r="C164" s="50" t="s">
        <v>5</v>
      </c>
      <c r="D164" s="51" t="s">
        <v>99</v>
      </c>
      <c r="E164" s="51" t="s">
        <v>66</v>
      </c>
      <c r="F164" s="50" t="s">
        <v>60</v>
      </c>
      <c r="G164" s="50" t="s">
        <v>60</v>
      </c>
      <c r="H164" s="50" t="s">
        <v>59</v>
      </c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 t="s">
        <v>176</v>
      </c>
      <c r="AG164" s="50"/>
      <c r="AH164" s="50"/>
      <c r="AI164" s="50"/>
      <c r="AJ164" s="50"/>
      <c r="AK164" s="50"/>
      <c r="AL164" s="50" t="s">
        <v>41</v>
      </c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 t="s">
        <v>112</v>
      </c>
      <c r="AY164" s="50"/>
      <c r="AZ164" s="50"/>
    </row>
    <row r="165" spans="1:52" s="51" customFormat="1" x14ac:dyDescent="0.3">
      <c r="A165" s="50">
        <v>9849</v>
      </c>
      <c r="B165" s="50" t="s">
        <v>110</v>
      </c>
      <c r="C165" s="50" t="s">
        <v>5</v>
      </c>
      <c r="D165" s="51" t="s">
        <v>99</v>
      </c>
      <c r="E165" s="51" t="s">
        <v>66</v>
      </c>
      <c r="F165" s="50" t="s">
        <v>59</v>
      </c>
      <c r="G165" s="50"/>
      <c r="H165" s="50" t="s">
        <v>59</v>
      </c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 t="s">
        <v>95</v>
      </c>
      <c r="AW165" s="50"/>
      <c r="AX165" s="50"/>
      <c r="AY165" s="50"/>
      <c r="AZ165" s="50"/>
    </row>
    <row r="166" spans="1:52" s="51" customFormat="1" x14ac:dyDescent="0.3">
      <c r="A166" s="50">
        <v>9866</v>
      </c>
      <c r="B166" s="50" t="s">
        <v>110</v>
      </c>
      <c r="C166" s="50" t="s">
        <v>5</v>
      </c>
      <c r="D166" s="51" t="s">
        <v>98</v>
      </c>
      <c r="E166" s="51" t="s">
        <v>66</v>
      </c>
      <c r="F166" s="50" t="s">
        <v>60</v>
      </c>
      <c r="G166" s="50" t="s">
        <v>60</v>
      </c>
      <c r="H166" s="50" t="s">
        <v>59</v>
      </c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 t="s">
        <v>62</v>
      </c>
      <c r="AX166" s="50"/>
      <c r="AY166" s="50"/>
      <c r="AZ166" s="50"/>
    </row>
    <row r="167" spans="1:52" s="51" customFormat="1" x14ac:dyDescent="0.3">
      <c r="A167" s="50">
        <v>9971</v>
      </c>
      <c r="B167" s="50" t="s">
        <v>110</v>
      </c>
      <c r="C167" s="50" t="s">
        <v>4</v>
      </c>
      <c r="D167" s="51" t="s">
        <v>98</v>
      </c>
      <c r="E167" s="51" t="s">
        <v>66</v>
      </c>
      <c r="F167" s="50" t="s">
        <v>60</v>
      </c>
      <c r="G167" s="50" t="s">
        <v>60</v>
      </c>
      <c r="H167" s="50" t="s">
        <v>59</v>
      </c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 t="s">
        <v>126</v>
      </c>
      <c r="AC167" s="50" t="s">
        <v>125</v>
      </c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</row>
    <row r="168" spans="1:52" s="51" customFormat="1" x14ac:dyDescent="0.3">
      <c r="A168" s="50">
        <v>10016</v>
      </c>
      <c r="B168" s="50" t="s">
        <v>110</v>
      </c>
      <c r="C168" s="50" t="s">
        <v>5</v>
      </c>
      <c r="D168" s="51" t="s">
        <v>99</v>
      </c>
      <c r="E168" s="51" t="s">
        <v>66</v>
      </c>
      <c r="F168" s="50" t="s">
        <v>60</v>
      </c>
      <c r="G168" s="50" t="s">
        <v>60</v>
      </c>
      <c r="H168" s="50" t="s">
        <v>15</v>
      </c>
      <c r="I168" s="50" t="s">
        <v>69</v>
      </c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</row>
    <row r="169" spans="1:52" s="51" customFormat="1" x14ac:dyDescent="0.3">
      <c r="A169" s="50">
        <v>10029</v>
      </c>
      <c r="B169" s="50" t="s">
        <v>110</v>
      </c>
      <c r="C169" s="50" t="s">
        <v>5</v>
      </c>
      <c r="D169" s="51" t="s">
        <v>99</v>
      </c>
      <c r="E169" s="51" t="s">
        <v>66</v>
      </c>
      <c r="F169" s="50" t="s">
        <v>60</v>
      </c>
      <c r="G169" s="50" t="s">
        <v>59</v>
      </c>
      <c r="H169" s="50" t="s">
        <v>59</v>
      </c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 t="s">
        <v>62</v>
      </c>
      <c r="AX169" s="50"/>
      <c r="AY169" s="50"/>
      <c r="AZ169" s="50"/>
    </row>
    <row r="170" spans="1:52" s="51" customFormat="1" x14ac:dyDescent="0.3">
      <c r="A170" s="50">
        <v>10052</v>
      </c>
      <c r="B170" s="50" t="s">
        <v>110</v>
      </c>
      <c r="C170" s="50" t="s">
        <v>8</v>
      </c>
      <c r="D170" s="51" t="s">
        <v>8</v>
      </c>
      <c r="E170" s="51" t="s">
        <v>66</v>
      </c>
      <c r="F170" s="50" t="s">
        <v>60</v>
      </c>
      <c r="G170" s="50" t="s">
        <v>58</v>
      </c>
      <c r="H170" s="50" t="s">
        <v>15</v>
      </c>
      <c r="I170" s="50" t="s">
        <v>69</v>
      </c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</row>
    <row r="171" spans="1:52" s="51" customFormat="1" x14ac:dyDescent="0.3">
      <c r="A171" s="50">
        <v>10057</v>
      </c>
      <c r="B171" s="50" t="s">
        <v>110</v>
      </c>
      <c r="C171" s="50" t="s">
        <v>5</v>
      </c>
      <c r="D171" s="51" t="s">
        <v>98</v>
      </c>
      <c r="E171" s="51" t="s">
        <v>66</v>
      </c>
      <c r="F171" s="50" t="s">
        <v>60</v>
      </c>
      <c r="G171" s="50" t="s">
        <v>60</v>
      </c>
      <c r="H171" s="50" t="s">
        <v>15</v>
      </c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 t="s">
        <v>32</v>
      </c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</row>
    <row r="172" spans="1:52" s="51" customFormat="1" x14ac:dyDescent="0.3">
      <c r="A172" s="50">
        <v>10064</v>
      </c>
      <c r="B172" s="50" t="s">
        <v>110</v>
      </c>
      <c r="C172" s="50" t="s">
        <v>4</v>
      </c>
      <c r="D172" s="51" t="s">
        <v>99</v>
      </c>
      <c r="E172" s="51" t="s">
        <v>66</v>
      </c>
      <c r="F172" s="50" t="s">
        <v>60</v>
      </c>
      <c r="G172" s="50" t="s">
        <v>60</v>
      </c>
      <c r="H172" s="50" t="s">
        <v>15</v>
      </c>
      <c r="I172" s="50" t="s">
        <v>69</v>
      </c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</row>
    <row r="173" spans="1:52" s="51" customFormat="1" x14ac:dyDescent="0.3">
      <c r="A173" s="50">
        <v>10154</v>
      </c>
      <c r="B173" s="50" t="s">
        <v>110</v>
      </c>
      <c r="C173" s="50" t="s">
        <v>5</v>
      </c>
      <c r="D173" s="51" t="s">
        <v>98</v>
      </c>
      <c r="E173" s="51" t="s">
        <v>66</v>
      </c>
      <c r="F173" s="50" t="s">
        <v>60</v>
      </c>
      <c r="G173" s="50" t="s">
        <v>60</v>
      </c>
      <c r="H173" s="50" t="s">
        <v>15</v>
      </c>
      <c r="I173" s="50" t="s">
        <v>69</v>
      </c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</row>
    <row r="174" spans="1:52" s="51" customFormat="1" x14ac:dyDescent="0.3">
      <c r="A174" s="50">
        <v>10175</v>
      </c>
      <c r="B174" s="50" t="s">
        <v>110</v>
      </c>
      <c r="C174" s="50" t="s">
        <v>5</v>
      </c>
      <c r="D174" s="51" t="s">
        <v>99</v>
      </c>
      <c r="E174" s="51" t="s">
        <v>66</v>
      </c>
      <c r="F174" s="50" t="s">
        <v>59</v>
      </c>
      <c r="G174" s="50"/>
      <c r="H174" s="50" t="s">
        <v>59</v>
      </c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 t="s">
        <v>95</v>
      </c>
      <c r="AW174" s="50"/>
      <c r="AX174" s="50"/>
      <c r="AY174" s="50"/>
      <c r="AZ174" s="50"/>
    </row>
    <row r="175" spans="1:52" s="51" customFormat="1" x14ac:dyDescent="0.3">
      <c r="A175" s="50">
        <v>10335</v>
      </c>
      <c r="B175" s="50" t="s">
        <v>110</v>
      </c>
      <c r="C175" s="50" t="s">
        <v>5</v>
      </c>
      <c r="D175" s="51" t="s">
        <v>8</v>
      </c>
      <c r="E175" s="51" t="s">
        <v>66</v>
      </c>
      <c r="F175" s="50" t="s">
        <v>60</v>
      </c>
      <c r="G175" s="50" t="s">
        <v>60</v>
      </c>
      <c r="H175" s="50" t="s">
        <v>16</v>
      </c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</row>
    <row r="176" spans="1:52" s="51" customFormat="1" x14ac:dyDescent="0.3">
      <c r="A176" s="50">
        <v>10340</v>
      </c>
      <c r="B176" s="50" t="s">
        <v>110</v>
      </c>
      <c r="C176" s="50" t="s">
        <v>5</v>
      </c>
      <c r="D176" s="51" t="s">
        <v>99</v>
      </c>
      <c r="E176" s="51" t="s">
        <v>66</v>
      </c>
      <c r="F176" s="50" t="s">
        <v>60</v>
      </c>
      <c r="G176" s="50" t="s">
        <v>60</v>
      </c>
      <c r="H176" s="50" t="s">
        <v>15</v>
      </c>
      <c r="I176" s="50" t="s">
        <v>69</v>
      </c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</row>
    <row r="177" spans="1:52" s="51" customFormat="1" x14ac:dyDescent="0.3">
      <c r="A177" s="50">
        <v>10359</v>
      </c>
      <c r="B177" s="50" t="s">
        <v>110</v>
      </c>
      <c r="C177" s="50" t="s">
        <v>4</v>
      </c>
      <c r="D177" s="51" t="s">
        <v>8</v>
      </c>
      <c r="E177" s="51" t="s">
        <v>66</v>
      </c>
      <c r="F177" s="50" t="s">
        <v>60</v>
      </c>
      <c r="G177" s="50" t="s">
        <v>58</v>
      </c>
      <c r="H177" s="50" t="s">
        <v>59</v>
      </c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 t="s">
        <v>180</v>
      </c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</row>
    <row r="178" spans="1:52" s="51" customFormat="1" x14ac:dyDescent="0.3">
      <c r="A178" s="50">
        <v>10361</v>
      </c>
      <c r="B178" s="50" t="s">
        <v>110</v>
      </c>
      <c r="C178" s="50" t="s">
        <v>5</v>
      </c>
      <c r="D178" s="51" t="s">
        <v>98</v>
      </c>
      <c r="E178" s="51" t="s">
        <v>66</v>
      </c>
      <c r="F178" s="50" t="s">
        <v>60</v>
      </c>
      <c r="G178" s="50" t="s">
        <v>58</v>
      </c>
      <c r="H178" s="50" t="s">
        <v>59</v>
      </c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 t="s">
        <v>125</v>
      </c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</row>
    <row r="179" spans="1:52" s="51" customFormat="1" x14ac:dyDescent="0.3">
      <c r="A179" s="50">
        <v>10428</v>
      </c>
      <c r="B179" s="50" t="s">
        <v>110</v>
      </c>
      <c r="C179" s="50" t="s">
        <v>5</v>
      </c>
      <c r="D179" s="51" t="s">
        <v>98</v>
      </c>
      <c r="E179" s="51" t="s">
        <v>66</v>
      </c>
      <c r="F179" s="50" t="s">
        <v>60</v>
      </c>
      <c r="G179" s="50" t="s">
        <v>58</v>
      </c>
      <c r="H179" s="50" t="s">
        <v>59</v>
      </c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 t="s">
        <v>125</v>
      </c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</row>
    <row r="180" spans="1:52" s="51" customFormat="1" x14ac:dyDescent="0.3">
      <c r="A180" s="50">
        <v>10453</v>
      </c>
      <c r="B180" s="50" t="s">
        <v>110</v>
      </c>
      <c r="C180" s="50" t="s">
        <v>4</v>
      </c>
      <c r="D180" s="51" t="s">
        <v>98</v>
      </c>
      <c r="E180" s="51" t="s">
        <v>66</v>
      </c>
      <c r="F180" s="50" t="s">
        <v>60</v>
      </c>
      <c r="G180" s="50" t="s">
        <v>60</v>
      </c>
      <c r="H180" s="50" t="s">
        <v>59</v>
      </c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 t="s">
        <v>92</v>
      </c>
      <c r="AS180" s="50"/>
      <c r="AT180" s="50"/>
      <c r="AU180" s="50"/>
      <c r="AV180" s="50"/>
      <c r="AW180" s="50"/>
      <c r="AX180" s="50"/>
      <c r="AY180" s="50"/>
      <c r="AZ180" s="50"/>
    </row>
    <row r="181" spans="1:52" s="51" customFormat="1" x14ac:dyDescent="0.3">
      <c r="A181" s="50">
        <v>10517</v>
      </c>
      <c r="B181" s="50" t="s">
        <v>110</v>
      </c>
      <c r="C181" s="50" t="s">
        <v>5</v>
      </c>
      <c r="D181" s="51" t="s">
        <v>98</v>
      </c>
      <c r="E181" s="51" t="s">
        <v>66</v>
      </c>
      <c r="F181" s="50" t="s">
        <v>60</v>
      </c>
      <c r="G181" s="50" t="s">
        <v>60</v>
      </c>
      <c r="H181" s="50" t="s">
        <v>59</v>
      </c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 t="s">
        <v>125</v>
      </c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</row>
    <row r="182" spans="1:52" s="51" customFormat="1" x14ac:dyDescent="0.3">
      <c r="A182" s="50">
        <v>10541</v>
      </c>
      <c r="B182" s="50" t="s">
        <v>110</v>
      </c>
      <c r="C182" s="50" t="s">
        <v>5</v>
      </c>
      <c r="D182" s="51" t="s">
        <v>98</v>
      </c>
      <c r="E182" s="51" t="s">
        <v>66</v>
      </c>
      <c r="F182" s="50" t="s">
        <v>60</v>
      </c>
      <c r="G182" s="50" t="s">
        <v>60</v>
      </c>
      <c r="H182" s="50" t="s">
        <v>15</v>
      </c>
      <c r="I182" s="50" t="s">
        <v>69</v>
      </c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</row>
    <row r="183" spans="1:52" s="51" customFormat="1" x14ac:dyDescent="0.3">
      <c r="A183" s="50">
        <v>9766</v>
      </c>
      <c r="B183" s="50" t="s">
        <v>110</v>
      </c>
      <c r="C183" s="50" t="s">
        <v>4</v>
      </c>
      <c r="D183" s="51" t="s">
        <v>8</v>
      </c>
      <c r="E183" s="51" t="s">
        <v>66</v>
      </c>
      <c r="F183" s="50" t="s">
        <v>60</v>
      </c>
      <c r="G183" s="50" t="s">
        <v>60</v>
      </c>
      <c r="H183" s="50" t="s">
        <v>59</v>
      </c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 t="s">
        <v>176</v>
      </c>
      <c r="AG183" s="50"/>
      <c r="AH183" s="50"/>
      <c r="AI183" s="50"/>
      <c r="AJ183" s="50" t="s">
        <v>87</v>
      </c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</row>
    <row r="184" spans="1:52" s="51" customFormat="1" x14ac:dyDescent="0.3">
      <c r="A184" s="50">
        <v>9792</v>
      </c>
      <c r="B184" s="50" t="s">
        <v>110</v>
      </c>
      <c r="C184" s="50" t="s">
        <v>5</v>
      </c>
      <c r="D184" s="51" t="s">
        <v>99</v>
      </c>
      <c r="E184" s="51" t="s">
        <v>66</v>
      </c>
      <c r="F184" s="50" t="s">
        <v>60</v>
      </c>
      <c r="G184" s="50" t="s">
        <v>60</v>
      </c>
      <c r="H184" s="50" t="s">
        <v>16</v>
      </c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</row>
    <row r="185" spans="1:52" s="51" customFormat="1" x14ac:dyDescent="0.3">
      <c r="A185" s="50">
        <v>9868</v>
      </c>
      <c r="B185" s="50" t="s">
        <v>110</v>
      </c>
      <c r="C185" s="50" t="s">
        <v>8</v>
      </c>
      <c r="D185" s="51" t="s">
        <v>8</v>
      </c>
      <c r="E185" s="51" t="s">
        <v>66</v>
      </c>
      <c r="F185" s="50" t="s">
        <v>60</v>
      </c>
      <c r="G185" s="50" t="s">
        <v>60</v>
      </c>
      <c r="H185" s="50" t="s">
        <v>59</v>
      </c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 t="s">
        <v>62</v>
      </c>
      <c r="AX185" s="50"/>
      <c r="AY185" s="50"/>
      <c r="AZ185" s="50"/>
    </row>
    <row r="186" spans="1:52" s="51" customFormat="1" x14ac:dyDescent="0.3">
      <c r="A186" s="50">
        <v>10837</v>
      </c>
      <c r="B186" s="50" t="s">
        <v>110</v>
      </c>
      <c r="C186" s="50" t="s">
        <v>5</v>
      </c>
      <c r="D186" s="51" t="s">
        <v>98</v>
      </c>
      <c r="E186" s="51" t="s">
        <v>66</v>
      </c>
      <c r="F186" s="50" t="s">
        <v>60</v>
      </c>
      <c r="G186" s="50" t="s">
        <v>60</v>
      </c>
      <c r="H186" s="50" t="s">
        <v>59</v>
      </c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 t="s">
        <v>92</v>
      </c>
      <c r="AS186" s="50"/>
      <c r="AT186" s="50"/>
      <c r="AU186" s="50"/>
      <c r="AV186" s="50"/>
      <c r="AW186" s="50"/>
      <c r="AX186" s="50"/>
      <c r="AY186" s="50"/>
      <c r="AZ186" s="50"/>
    </row>
    <row r="187" spans="1:52" s="51" customFormat="1" x14ac:dyDescent="0.3">
      <c r="A187" s="50">
        <v>10838</v>
      </c>
      <c r="B187" s="50" t="s">
        <v>110</v>
      </c>
      <c r="C187" s="50" t="s">
        <v>4</v>
      </c>
      <c r="D187" s="51" t="s">
        <v>98</v>
      </c>
      <c r="E187" s="51" t="s">
        <v>66</v>
      </c>
      <c r="F187" s="50" t="s">
        <v>60</v>
      </c>
      <c r="G187" s="50" t="s">
        <v>60</v>
      </c>
      <c r="H187" s="50" t="s">
        <v>59</v>
      </c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 t="s">
        <v>86</v>
      </c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</row>
    <row r="188" spans="1:52" s="51" customFormat="1" x14ac:dyDescent="0.3">
      <c r="A188" s="50">
        <v>10879</v>
      </c>
      <c r="B188" s="50" t="s">
        <v>110</v>
      </c>
      <c r="C188" s="50" t="s">
        <v>5</v>
      </c>
      <c r="D188" s="51" t="s">
        <v>98</v>
      </c>
      <c r="E188" s="51" t="s">
        <v>66</v>
      </c>
      <c r="F188" s="50" t="s">
        <v>60</v>
      </c>
      <c r="G188" s="50" t="s">
        <v>59</v>
      </c>
      <c r="H188" s="50" t="s">
        <v>59</v>
      </c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 t="s">
        <v>86</v>
      </c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</row>
    <row r="189" spans="1:52" s="51" customFormat="1" x14ac:dyDescent="0.3">
      <c r="A189" s="50">
        <v>10889</v>
      </c>
      <c r="B189" s="50" t="s">
        <v>110</v>
      </c>
      <c r="C189" s="50" t="s">
        <v>8</v>
      </c>
      <c r="D189" s="51" t="s">
        <v>8</v>
      </c>
      <c r="E189" s="51" t="s">
        <v>66</v>
      </c>
      <c r="F189" s="50" t="s">
        <v>60</v>
      </c>
      <c r="G189" s="50" t="s">
        <v>60</v>
      </c>
      <c r="H189" s="50" t="s">
        <v>59</v>
      </c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 t="s">
        <v>126</v>
      </c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</row>
    <row r="190" spans="1:52" s="51" customFormat="1" x14ac:dyDescent="0.3">
      <c r="A190" s="50">
        <v>9507</v>
      </c>
      <c r="B190" s="50" t="s">
        <v>110</v>
      </c>
      <c r="C190" s="50" t="s">
        <v>5</v>
      </c>
      <c r="D190" s="51" t="s">
        <v>99</v>
      </c>
      <c r="E190" s="51" t="s">
        <v>66</v>
      </c>
      <c r="F190" s="50" t="s">
        <v>60</v>
      </c>
      <c r="G190" s="50" t="s">
        <v>60</v>
      </c>
      <c r="H190" s="50" t="s">
        <v>15</v>
      </c>
      <c r="I190" s="50"/>
      <c r="J190" s="50" t="s">
        <v>70</v>
      </c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</row>
    <row r="191" spans="1:52" s="51" customFormat="1" x14ac:dyDescent="0.3">
      <c r="A191" s="50">
        <v>9907</v>
      </c>
      <c r="B191" s="50" t="s">
        <v>110</v>
      </c>
      <c r="C191" s="50" t="s">
        <v>8</v>
      </c>
      <c r="D191" s="51" t="s">
        <v>8</v>
      </c>
      <c r="E191" s="51" t="s">
        <v>66</v>
      </c>
      <c r="F191" s="50" t="s">
        <v>60</v>
      </c>
      <c r="G191" s="50" t="s">
        <v>60</v>
      </c>
      <c r="H191" s="50" t="s">
        <v>59</v>
      </c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 t="s">
        <v>176</v>
      </c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</row>
    <row r="192" spans="1:52" s="51" customFormat="1" x14ac:dyDescent="0.3">
      <c r="A192" s="50">
        <v>9968</v>
      </c>
      <c r="B192" s="50" t="s">
        <v>110</v>
      </c>
      <c r="C192" s="50" t="s">
        <v>8</v>
      </c>
      <c r="D192" s="51" t="s">
        <v>8</v>
      </c>
      <c r="E192" s="51" t="s">
        <v>66</v>
      </c>
      <c r="F192" s="50" t="s">
        <v>60</v>
      </c>
      <c r="G192" s="50" t="s">
        <v>60</v>
      </c>
      <c r="H192" s="50" t="s">
        <v>16</v>
      </c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</row>
    <row r="193" spans="1:52" s="51" customFormat="1" x14ac:dyDescent="0.3">
      <c r="A193" s="50">
        <v>9991</v>
      </c>
      <c r="B193" s="50" t="s">
        <v>110</v>
      </c>
      <c r="C193" s="50" t="s">
        <v>4</v>
      </c>
      <c r="D193" s="51" t="s">
        <v>98</v>
      </c>
      <c r="E193" s="51" t="s">
        <v>66</v>
      </c>
      <c r="F193" s="50" t="s">
        <v>60</v>
      </c>
      <c r="G193" s="50" t="s">
        <v>60</v>
      </c>
      <c r="H193" s="50" t="s">
        <v>59</v>
      </c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 t="s">
        <v>126</v>
      </c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</row>
    <row r="194" spans="1:52" s="51" customFormat="1" x14ac:dyDescent="0.3">
      <c r="A194" s="50">
        <v>10079</v>
      </c>
      <c r="B194" s="50" t="s">
        <v>110</v>
      </c>
      <c r="C194" s="50" t="s">
        <v>8</v>
      </c>
      <c r="D194" s="51" t="s">
        <v>8</v>
      </c>
      <c r="E194" s="51" t="s">
        <v>66</v>
      </c>
      <c r="F194" s="50" t="s">
        <v>60</v>
      </c>
      <c r="G194" s="50" t="s">
        <v>59</v>
      </c>
      <c r="H194" s="50" t="s">
        <v>16</v>
      </c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</row>
    <row r="195" spans="1:52" s="51" customFormat="1" x14ac:dyDescent="0.3">
      <c r="A195" s="50">
        <v>10143</v>
      </c>
      <c r="B195" s="50" t="s">
        <v>110</v>
      </c>
      <c r="C195" s="50" t="s">
        <v>5</v>
      </c>
      <c r="D195" s="51" t="s">
        <v>98</v>
      </c>
      <c r="E195" s="51" t="s">
        <v>66</v>
      </c>
      <c r="F195" s="50" t="s">
        <v>60</v>
      </c>
      <c r="G195" s="50" t="s">
        <v>60</v>
      </c>
      <c r="H195" s="50" t="s">
        <v>59</v>
      </c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 t="s">
        <v>180</v>
      </c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</row>
    <row r="196" spans="1:52" s="51" customFormat="1" x14ac:dyDescent="0.3">
      <c r="A196" s="50">
        <v>10345</v>
      </c>
      <c r="B196" s="50" t="s">
        <v>110</v>
      </c>
      <c r="C196" s="50" t="s">
        <v>4</v>
      </c>
      <c r="D196" s="51" t="s">
        <v>8</v>
      </c>
      <c r="E196" s="51" t="s">
        <v>66</v>
      </c>
      <c r="F196" s="50" t="s">
        <v>60</v>
      </c>
      <c r="G196" s="50" t="s">
        <v>60</v>
      </c>
      <c r="H196" s="50" t="s">
        <v>16</v>
      </c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</row>
    <row r="197" spans="1:52" s="51" customFormat="1" x14ac:dyDescent="0.3">
      <c r="A197" s="50">
        <v>10570</v>
      </c>
      <c r="B197" s="50" t="s">
        <v>110</v>
      </c>
      <c r="C197" s="50" t="s">
        <v>5</v>
      </c>
      <c r="D197" s="51" t="s">
        <v>99</v>
      </c>
      <c r="E197" s="51" t="s">
        <v>66</v>
      </c>
      <c r="F197" s="50" t="s">
        <v>60</v>
      </c>
      <c r="G197" s="50" t="s">
        <v>59</v>
      </c>
      <c r="H197" s="50" t="s">
        <v>59</v>
      </c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 t="s">
        <v>75</v>
      </c>
      <c r="AL197" s="50"/>
      <c r="AM197" s="50"/>
      <c r="AN197" s="50"/>
      <c r="AO197" s="50" t="s">
        <v>180</v>
      </c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</row>
    <row r="198" spans="1:52" s="51" customFormat="1" x14ac:dyDescent="0.3">
      <c r="A198" s="50">
        <v>10591</v>
      </c>
      <c r="B198" s="50" t="s">
        <v>110</v>
      </c>
      <c r="C198" s="50" t="s">
        <v>4</v>
      </c>
      <c r="D198" s="51" t="s">
        <v>98</v>
      </c>
      <c r="E198" s="51" t="s">
        <v>66</v>
      </c>
      <c r="F198" s="50" t="s">
        <v>59</v>
      </c>
      <c r="G198" s="50"/>
      <c r="H198" s="50" t="s">
        <v>59</v>
      </c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 t="s">
        <v>95</v>
      </c>
      <c r="AW198" s="50"/>
      <c r="AX198" s="50"/>
      <c r="AY198" s="50"/>
      <c r="AZ198" s="50"/>
    </row>
    <row r="199" spans="1:52" s="51" customFormat="1" x14ac:dyDescent="0.3">
      <c r="A199" s="50">
        <v>10610</v>
      </c>
      <c r="B199" s="50" t="s">
        <v>110</v>
      </c>
      <c r="C199" s="50" t="s">
        <v>5</v>
      </c>
      <c r="D199" s="51" t="s">
        <v>98</v>
      </c>
      <c r="E199" s="51" t="s">
        <v>66</v>
      </c>
      <c r="F199" s="50" t="s">
        <v>60</v>
      </c>
      <c r="G199" s="50" t="s">
        <v>60</v>
      </c>
      <c r="H199" s="50" t="s">
        <v>15</v>
      </c>
      <c r="I199" s="50" t="s">
        <v>69</v>
      </c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</row>
    <row r="200" spans="1:52" s="51" customFormat="1" x14ac:dyDescent="0.3">
      <c r="A200" s="50">
        <v>10904</v>
      </c>
      <c r="B200" s="50" t="s">
        <v>110</v>
      </c>
      <c r="C200" s="50" t="s">
        <v>4</v>
      </c>
      <c r="D200" s="51" t="s">
        <v>98</v>
      </c>
      <c r="E200" s="51" t="s">
        <v>66</v>
      </c>
      <c r="F200" s="50" t="s">
        <v>60</v>
      </c>
      <c r="G200" s="50" t="s">
        <v>60</v>
      </c>
      <c r="H200" s="50" t="s">
        <v>59</v>
      </c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 t="s">
        <v>86</v>
      </c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</row>
    <row r="201" spans="1:52" s="51" customFormat="1" x14ac:dyDescent="0.3">
      <c r="A201" s="50">
        <v>10926</v>
      </c>
      <c r="B201" s="50" t="s">
        <v>110</v>
      </c>
      <c r="C201" s="50" t="s">
        <v>5</v>
      </c>
      <c r="D201" s="51" t="s">
        <v>99</v>
      </c>
      <c r="E201" s="51" t="s">
        <v>66</v>
      </c>
      <c r="F201" s="50" t="s">
        <v>60</v>
      </c>
      <c r="G201" s="50" t="s">
        <v>59</v>
      </c>
      <c r="H201" s="50" t="s">
        <v>16</v>
      </c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</row>
    <row r="202" spans="1:52" s="51" customFormat="1" x14ac:dyDescent="0.3">
      <c r="A202" s="50">
        <v>10963</v>
      </c>
      <c r="B202" s="50" t="s">
        <v>110</v>
      </c>
      <c r="C202" s="50" t="s">
        <v>5</v>
      </c>
      <c r="D202" s="51" t="s">
        <v>98</v>
      </c>
      <c r="E202" s="51" t="s">
        <v>66</v>
      </c>
      <c r="F202" s="50" t="s">
        <v>60</v>
      </c>
      <c r="G202" s="50" t="s">
        <v>58</v>
      </c>
      <c r="H202" s="50" t="s">
        <v>59</v>
      </c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 t="s">
        <v>176</v>
      </c>
      <c r="AG202" s="50"/>
      <c r="AH202" s="50"/>
      <c r="AI202" s="50"/>
      <c r="AJ202" s="50" t="s">
        <v>87</v>
      </c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</row>
    <row r="203" spans="1:52" s="51" customFormat="1" x14ac:dyDescent="0.3">
      <c r="A203" s="50">
        <v>11636</v>
      </c>
      <c r="B203" s="50" t="s">
        <v>110</v>
      </c>
      <c r="C203" s="50" t="s">
        <v>5</v>
      </c>
      <c r="D203" s="51" t="s">
        <v>98</v>
      </c>
      <c r="E203" s="51" t="s">
        <v>66</v>
      </c>
      <c r="F203" s="50" t="s">
        <v>60</v>
      </c>
      <c r="G203" s="50" t="s">
        <v>60</v>
      </c>
      <c r="H203" s="50" t="s">
        <v>59</v>
      </c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 t="s">
        <v>62</v>
      </c>
      <c r="AX203" s="50"/>
      <c r="AY203" s="50"/>
      <c r="AZ203" s="50"/>
    </row>
    <row r="204" spans="1:52" s="51" customFormat="1" x14ac:dyDescent="0.3">
      <c r="A204" s="50">
        <v>11658</v>
      </c>
      <c r="B204" s="50" t="s">
        <v>110</v>
      </c>
      <c r="C204" s="50" t="s">
        <v>5</v>
      </c>
      <c r="D204" s="51" t="s">
        <v>98</v>
      </c>
      <c r="E204" s="51" t="s">
        <v>66</v>
      </c>
      <c r="F204" s="50" t="s">
        <v>60</v>
      </c>
      <c r="G204" s="50" t="s">
        <v>59</v>
      </c>
      <c r="H204" s="50" t="s">
        <v>59</v>
      </c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 t="s">
        <v>125</v>
      </c>
      <c r="AD204" s="50"/>
      <c r="AE204" s="50"/>
      <c r="AF204" s="50" t="s">
        <v>124</v>
      </c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</row>
    <row r="205" spans="1:52" s="51" customFormat="1" x14ac:dyDescent="0.3">
      <c r="A205" s="50">
        <v>11664</v>
      </c>
      <c r="B205" s="50" t="s">
        <v>110</v>
      </c>
      <c r="C205" s="50" t="s">
        <v>5</v>
      </c>
      <c r="D205" s="51" t="s">
        <v>99</v>
      </c>
      <c r="E205" s="51" t="s">
        <v>66</v>
      </c>
      <c r="F205" s="50" t="s">
        <v>60</v>
      </c>
      <c r="G205" s="50" t="s">
        <v>60</v>
      </c>
      <c r="H205" s="50" t="s">
        <v>59</v>
      </c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 t="s">
        <v>86</v>
      </c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</row>
    <row r="206" spans="1:52" s="51" customFormat="1" x14ac:dyDescent="0.3">
      <c r="A206" s="50">
        <v>11814</v>
      </c>
      <c r="B206" s="50" t="s">
        <v>110</v>
      </c>
      <c r="C206" s="50" t="s">
        <v>8</v>
      </c>
      <c r="D206" s="51" t="s">
        <v>8</v>
      </c>
      <c r="E206" s="51" t="s">
        <v>66</v>
      </c>
      <c r="F206" s="50" t="s">
        <v>60</v>
      </c>
      <c r="G206" s="50" t="s">
        <v>58</v>
      </c>
      <c r="H206" s="50" t="s">
        <v>59</v>
      </c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 t="s">
        <v>86</v>
      </c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</row>
    <row r="207" spans="1:52" s="51" customFormat="1" x14ac:dyDescent="0.3">
      <c r="A207" s="50">
        <v>11818</v>
      </c>
      <c r="B207" s="50" t="s">
        <v>110</v>
      </c>
      <c r="C207" s="50" t="s">
        <v>5</v>
      </c>
      <c r="D207" s="51" t="s">
        <v>99</v>
      </c>
      <c r="E207" s="51" t="s">
        <v>66</v>
      </c>
      <c r="F207" s="50" t="s">
        <v>60</v>
      </c>
      <c r="G207" s="50" t="s">
        <v>60</v>
      </c>
      <c r="H207" s="50" t="s">
        <v>16</v>
      </c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</row>
    <row r="208" spans="1:52" s="51" customFormat="1" x14ac:dyDescent="0.3">
      <c r="A208" s="50">
        <v>11841</v>
      </c>
      <c r="B208" s="50" t="s">
        <v>110</v>
      </c>
      <c r="C208" s="50" t="s">
        <v>5</v>
      </c>
      <c r="D208" s="51" t="s">
        <v>99</v>
      </c>
      <c r="E208" s="51" t="s">
        <v>66</v>
      </c>
      <c r="F208" s="50" t="s">
        <v>59</v>
      </c>
      <c r="G208" s="50"/>
      <c r="H208" s="50" t="s">
        <v>59</v>
      </c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 t="s">
        <v>95</v>
      </c>
      <c r="AW208" s="50"/>
      <c r="AX208" s="50"/>
      <c r="AY208" s="50"/>
      <c r="AZ208" s="50"/>
    </row>
    <row r="209" spans="1:52" s="51" customFormat="1" x14ac:dyDescent="0.3">
      <c r="A209" s="50">
        <v>11842</v>
      </c>
      <c r="B209" s="50" t="s">
        <v>110</v>
      </c>
      <c r="C209" s="50" t="s">
        <v>5</v>
      </c>
      <c r="D209" s="51" t="s">
        <v>98</v>
      </c>
      <c r="E209" s="51" t="s">
        <v>66</v>
      </c>
      <c r="F209" s="50" t="s">
        <v>60</v>
      </c>
      <c r="G209" s="50" t="s">
        <v>60</v>
      </c>
      <c r="H209" s="50" t="s">
        <v>59</v>
      </c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 t="s">
        <v>86</v>
      </c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</row>
    <row r="210" spans="1:52" s="51" customFormat="1" x14ac:dyDescent="0.3">
      <c r="A210" s="50">
        <v>11855</v>
      </c>
      <c r="B210" s="50" t="s">
        <v>110</v>
      </c>
      <c r="C210" s="50" t="s">
        <v>8</v>
      </c>
      <c r="D210" s="51" t="s">
        <v>8</v>
      </c>
      <c r="E210" s="51" t="s">
        <v>66</v>
      </c>
      <c r="F210" s="50" t="s">
        <v>60</v>
      </c>
      <c r="G210" s="50" t="s">
        <v>58</v>
      </c>
      <c r="H210" s="50" t="s">
        <v>15</v>
      </c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 t="s">
        <v>79</v>
      </c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</row>
    <row r="211" spans="1:52" s="51" customFormat="1" x14ac:dyDescent="0.3">
      <c r="A211" s="50">
        <v>11858</v>
      </c>
      <c r="B211" s="50" t="s">
        <v>110</v>
      </c>
      <c r="C211" s="50" t="s">
        <v>4</v>
      </c>
      <c r="D211" s="51" t="s">
        <v>8</v>
      </c>
      <c r="E211" s="51" t="s">
        <v>66</v>
      </c>
      <c r="F211" s="50" t="s">
        <v>59</v>
      </c>
      <c r="G211" s="50"/>
      <c r="H211" s="50" t="s">
        <v>59</v>
      </c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 t="s">
        <v>95</v>
      </c>
      <c r="AW211" s="50"/>
      <c r="AX211" s="50"/>
      <c r="AY211" s="50"/>
      <c r="AZ211" s="50"/>
    </row>
    <row r="212" spans="1:52" s="51" customFormat="1" x14ac:dyDescent="0.3">
      <c r="A212" s="50">
        <v>11893</v>
      </c>
      <c r="B212" s="50" t="s">
        <v>110</v>
      </c>
      <c r="C212" s="50" t="s">
        <v>4</v>
      </c>
      <c r="D212" s="51" t="s">
        <v>99</v>
      </c>
      <c r="E212" s="51" t="s">
        <v>66</v>
      </c>
      <c r="F212" s="50" t="s">
        <v>60</v>
      </c>
      <c r="G212" s="50" t="s">
        <v>59</v>
      </c>
      <c r="H212" s="50" t="s">
        <v>59</v>
      </c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 t="s">
        <v>86</v>
      </c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</row>
    <row r="213" spans="1:52" s="51" customFormat="1" x14ac:dyDescent="0.3">
      <c r="A213" s="50">
        <v>10924</v>
      </c>
      <c r="B213" s="50" t="s">
        <v>110</v>
      </c>
      <c r="C213" s="50" t="s">
        <v>8</v>
      </c>
      <c r="D213" s="51" t="s">
        <v>8</v>
      </c>
      <c r="E213" s="51" t="s">
        <v>66</v>
      </c>
      <c r="F213" s="50" t="s">
        <v>60</v>
      </c>
      <c r="G213" s="50" t="s">
        <v>60</v>
      </c>
      <c r="H213" s="50" t="s">
        <v>16</v>
      </c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</row>
    <row r="214" spans="1:52" s="51" customFormat="1" x14ac:dyDescent="0.3">
      <c r="A214" s="50">
        <v>11824</v>
      </c>
      <c r="B214" s="50" t="s">
        <v>110</v>
      </c>
      <c r="C214" s="50" t="s">
        <v>4</v>
      </c>
      <c r="D214" s="51" t="s">
        <v>98</v>
      </c>
      <c r="E214" s="51" t="s">
        <v>66</v>
      </c>
      <c r="F214" s="50" t="s">
        <v>13</v>
      </c>
      <c r="G214" s="50" t="s">
        <v>58</v>
      </c>
      <c r="H214" s="50" t="s">
        <v>59</v>
      </c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 t="s">
        <v>86</v>
      </c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</row>
    <row r="215" spans="1:52" s="51" customFormat="1" x14ac:dyDescent="0.3">
      <c r="A215" s="50">
        <v>12006</v>
      </c>
      <c r="B215" s="50" t="s">
        <v>110</v>
      </c>
      <c r="C215" s="50" t="s">
        <v>5</v>
      </c>
      <c r="D215" s="51" t="s">
        <v>98</v>
      </c>
      <c r="E215" s="51" t="s">
        <v>66</v>
      </c>
      <c r="F215" s="50" t="s">
        <v>60</v>
      </c>
      <c r="G215" s="50" t="s">
        <v>58</v>
      </c>
      <c r="H215" s="50" t="s">
        <v>59</v>
      </c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 t="s">
        <v>86</v>
      </c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</row>
    <row r="216" spans="1:52" s="51" customFormat="1" x14ac:dyDescent="0.3">
      <c r="A216" s="50">
        <v>12026</v>
      </c>
      <c r="B216" s="50" t="s">
        <v>110</v>
      </c>
      <c r="C216" s="50" t="s">
        <v>4</v>
      </c>
      <c r="D216" s="51" t="s">
        <v>98</v>
      </c>
      <c r="E216" s="51" t="s">
        <v>66</v>
      </c>
      <c r="F216" s="50" t="s">
        <v>60</v>
      </c>
      <c r="G216" s="50" t="s">
        <v>58</v>
      </c>
      <c r="H216" s="50" t="s">
        <v>59</v>
      </c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 t="s">
        <v>176</v>
      </c>
      <c r="AG216" s="50"/>
      <c r="AH216" s="50"/>
      <c r="AI216" s="50"/>
      <c r="AJ216" s="50" t="s">
        <v>87</v>
      </c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</row>
    <row r="217" spans="1:52" s="51" customFormat="1" x14ac:dyDescent="0.3">
      <c r="A217" s="50">
        <v>12035</v>
      </c>
      <c r="B217" s="50" t="s">
        <v>110</v>
      </c>
      <c r="C217" s="50" t="s">
        <v>5</v>
      </c>
      <c r="D217" s="51" t="s">
        <v>98</v>
      </c>
      <c r="E217" s="51" t="s">
        <v>66</v>
      </c>
      <c r="F217" s="50" t="s">
        <v>60</v>
      </c>
      <c r="G217" s="50" t="s">
        <v>60</v>
      </c>
      <c r="H217" s="50" t="s">
        <v>59</v>
      </c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 t="s">
        <v>86</v>
      </c>
      <c r="AH217" s="50"/>
      <c r="AI217" s="50"/>
      <c r="AJ217" s="50"/>
      <c r="AK217" s="50"/>
      <c r="AL217" s="50"/>
      <c r="AM217" s="50"/>
      <c r="AN217" s="50" t="s">
        <v>89</v>
      </c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</row>
    <row r="218" spans="1:52" s="51" customFormat="1" x14ac:dyDescent="0.3">
      <c r="A218" s="50">
        <v>12092</v>
      </c>
      <c r="B218" s="50" t="s">
        <v>110</v>
      </c>
      <c r="C218" s="50" t="s">
        <v>5</v>
      </c>
      <c r="D218" s="51" t="s">
        <v>98</v>
      </c>
      <c r="E218" s="51" t="s">
        <v>66</v>
      </c>
      <c r="F218" s="50" t="s">
        <v>60</v>
      </c>
      <c r="G218" s="50" t="s">
        <v>60</v>
      </c>
      <c r="H218" s="50" t="s">
        <v>15</v>
      </c>
      <c r="I218" s="50" t="s">
        <v>69</v>
      </c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</row>
    <row r="219" spans="1:52" s="51" customFormat="1" x14ac:dyDescent="0.3">
      <c r="A219" s="50">
        <v>12137</v>
      </c>
      <c r="B219" s="50" t="s">
        <v>110</v>
      </c>
      <c r="C219" s="50" t="s">
        <v>5</v>
      </c>
      <c r="D219" s="51" t="s">
        <v>98</v>
      </c>
      <c r="E219" s="51" t="s">
        <v>66</v>
      </c>
      <c r="F219" s="50" t="s">
        <v>60</v>
      </c>
      <c r="G219" s="50" t="s">
        <v>60</v>
      </c>
      <c r="H219" s="50" t="s">
        <v>59</v>
      </c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 t="s">
        <v>86</v>
      </c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</row>
    <row r="220" spans="1:52" s="51" customFormat="1" x14ac:dyDescent="0.3">
      <c r="A220" s="50">
        <v>12217</v>
      </c>
      <c r="B220" s="50" t="s">
        <v>110</v>
      </c>
      <c r="C220" s="50" t="s">
        <v>5</v>
      </c>
      <c r="D220" s="51" t="s">
        <v>99</v>
      </c>
      <c r="E220" s="51" t="s">
        <v>65</v>
      </c>
      <c r="F220" s="50" t="s">
        <v>60</v>
      </c>
      <c r="G220" s="50" t="s">
        <v>58</v>
      </c>
      <c r="H220" s="50" t="s">
        <v>59</v>
      </c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 t="s">
        <v>126</v>
      </c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</row>
    <row r="221" spans="1:52" s="51" customFormat="1" x14ac:dyDescent="0.3">
      <c r="A221" s="50">
        <v>12301</v>
      </c>
      <c r="B221" s="50" t="s">
        <v>110</v>
      </c>
      <c r="C221" s="50" t="s">
        <v>8</v>
      </c>
      <c r="D221" s="51" t="s">
        <v>8</v>
      </c>
      <c r="E221" s="51" t="s">
        <v>65</v>
      </c>
      <c r="F221" s="50" t="s">
        <v>60</v>
      </c>
      <c r="G221" s="50" t="s">
        <v>58</v>
      </c>
      <c r="H221" s="50" t="s">
        <v>59</v>
      </c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 t="s">
        <v>92</v>
      </c>
      <c r="AS221" s="50"/>
      <c r="AT221" s="50"/>
      <c r="AU221" s="50"/>
      <c r="AV221" s="50"/>
      <c r="AW221" s="50"/>
      <c r="AX221" s="50"/>
      <c r="AY221" s="50"/>
      <c r="AZ221" s="50"/>
    </row>
    <row r="222" spans="1:52" s="51" customFormat="1" x14ac:dyDescent="0.3">
      <c r="A222" s="50">
        <v>10092</v>
      </c>
      <c r="B222" s="50" t="s">
        <v>110</v>
      </c>
      <c r="C222" s="50" t="s">
        <v>8</v>
      </c>
      <c r="D222" s="51" t="s">
        <v>8</v>
      </c>
      <c r="E222" s="51" t="s">
        <v>66</v>
      </c>
      <c r="F222" s="50" t="s">
        <v>60</v>
      </c>
      <c r="G222" s="50" t="s">
        <v>60</v>
      </c>
      <c r="H222" s="50" t="s">
        <v>59</v>
      </c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 t="s">
        <v>86</v>
      </c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</row>
    <row r="223" spans="1:52" s="51" customFormat="1" x14ac:dyDescent="0.3">
      <c r="A223" s="50">
        <v>12261</v>
      </c>
      <c r="B223" s="50" t="s">
        <v>110</v>
      </c>
      <c r="C223" s="50" t="s">
        <v>4</v>
      </c>
      <c r="D223" s="51" t="s">
        <v>8</v>
      </c>
      <c r="E223" s="51" t="s">
        <v>65</v>
      </c>
      <c r="F223" s="50" t="s">
        <v>59</v>
      </c>
      <c r="G223" s="50"/>
      <c r="H223" s="50" t="s">
        <v>59</v>
      </c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 t="s">
        <v>95</v>
      </c>
      <c r="AW223" s="50"/>
      <c r="AX223" s="50"/>
      <c r="AY223" s="50"/>
      <c r="AZ223" s="50"/>
    </row>
    <row r="224" spans="1:52" s="51" customFormat="1" x14ac:dyDescent="0.3">
      <c r="A224" s="50">
        <v>12291</v>
      </c>
      <c r="B224" s="50" t="s">
        <v>110</v>
      </c>
      <c r="C224" s="50" t="s">
        <v>5</v>
      </c>
      <c r="D224" s="51" t="s">
        <v>98</v>
      </c>
      <c r="E224" s="51" t="s">
        <v>65</v>
      </c>
      <c r="F224" s="50" t="s">
        <v>60</v>
      </c>
      <c r="G224" s="50" t="s">
        <v>60</v>
      </c>
      <c r="H224" s="50" t="s">
        <v>15</v>
      </c>
      <c r="I224" s="50" t="s">
        <v>69</v>
      </c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</row>
    <row r="225" spans="1:52" s="51" customFormat="1" x14ac:dyDescent="0.3">
      <c r="A225" s="50">
        <v>12430</v>
      </c>
      <c r="B225" s="50" t="s">
        <v>110</v>
      </c>
      <c r="C225" s="50" t="s">
        <v>5</v>
      </c>
      <c r="D225" s="51" t="s">
        <v>98</v>
      </c>
      <c r="E225" s="51" t="s">
        <v>65</v>
      </c>
      <c r="F225" s="50" t="s">
        <v>60</v>
      </c>
      <c r="G225" s="50" t="s">
        <v>60</v>
      </c>
      <c r="H225" s="50" t="s">
        <v>16</v>
      </c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</row>
    <row r="226" spans="1:52" s="51" customFormat="1" x14ac:dyDescent="0.3">
      <c r="A226" s="50">
        <v>12443</v>
      </c>
      <c r="B226" s="50" t="s">
        <v>110</v>
      </c>
      <c r="C226" s="50" t="s">
        <v>4</v>
      </c>
      <c r="D226" s="51" t="s">
        <v>8</v>
      </c>
      <c r="E226" s="51" t="s">
        <v>65</v>
      </c>
      <c r="F226" s="50" t="s">
        <v>60</v>
      </c>
      <c r="G226" s="50" t="s">
        <v>60</v>
      </c>
      <c r="H226" s="50" t="s">
        <v>59</v>
      </c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 t="s">
        <v>125</v>
      </c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</row>
    <row r="227" spans="1:52" s="51" customFormat="1" x14ac:dyDescent="0.3">
      <c r="A227" s="50">
        <v>12534</v>
      </c>
      <c r="B227" s="50" t="s">
        <v>110</v>
      </c>
      <c r="C227" s="50" t="s">
        <v>8</v>
      </c>
      <c r="D227" s="51" t="s">
        <v>8</v>
      </c>
      <c r="E227" s="51" t="s">
        <v>65</v>
      </c>
      <c r="F227" s="50" t="s">
        <v>60</v>
      </c>
      <c r="G227" s="50" t="s">
        <v>60</v>
      </c>
      <c r="H227" s="50" t="s">
        <v>59</v>
      </c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 t="s">
        <v>126</v>
      </c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</row>
    <row r="228" spans="1:52" s="51" customFormat="1" x14ac:dyDescent="0.3">
      <c r="A228" s="50">
        <v>12549</v>
      </c>
      <c r="B228" s="50" t="s">
        <v>110</v>
      </c>
      <c r="C228" s="50" t="s">
        <v>4</v>
      </c>
      <c r="D228" s="51" t="s">
        <v>99</v>
      </c>
      <c r="E228" s="51" t="s">
        <v>65</v>
      </c>
      <c r="F228" s="50" t="s">
        <v>60</v>
      </c>
      <c r="G228" s="50" t="s">
        <v>60</v>
      </c>
      <c r="H228" s="50" t="s">
        <v>15</v>
      </c>
      <c r="I228" s="50" t="s">
        <v>69</v>
      </c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</row>
    <row r="229" spans="1:52" s="51" customFormat="1" x14ac:dyDescent="0.3">
      <c r="A229" s="50">
        <v>12560</v>
      </c>
      <c r="B229" s="50" t="s">
        <v>110</v>
      </c>
      <c r="C229" s="50" t="s">
        <v>5</v>
      </c>
      <c r="D229" s="51" t="s">
        <v>99</v>
      </c>
      <c r="E229" s="51" t="s">
        <v>65</v>
      </c>
      <c r="F229" s="50" t="s">
        <v>60</v>
      </c>
      <c r="G229" s="50" t="s">
        <v>58</v>
      </c>
      <c r="H229" s="50" t="s">
        <v>59</v>
      </c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 t="s">
        <v>176</v>
      </c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</row>
    <row r="230" spans="1:52" s="51" customFormat="1" x14ac:dyDescent="0.3">
      <c r="A230" s="50">
        <v>12650</v>
      </c>
      <c r="B230" s="50" t="s">
        <v>110</v>
      </c>
      <c r="C230" s="50" t="s">
        <v>5</v>
      </c>
      <c r="D230" s="51" t="s">
        <v>98</v>
      </c>
      <c r="E230" s="51" t="s">
        <v>65</v>
      </c>
      <c r="F230" s="50" t="s">
        <v>60</v>
      </c>
      <c r="G230" s="50" t="s">
        <v>60</v>
      </c>
      <c r="H230" s="50" t="s">
        <v>16</v>
      </c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</row>
    <row r="231" spans="1:52" s="51" customFormat="1" x14ac:dyDescent="0.3">
      <c r="A231" s="50">
        <v>12669</v>
      </c>
      <c r="B231" s="50" t="s">
        <v>110</v>
      </c>
      <c r="C231" s="50" t="s">
        <v>8</v>
      </c>
      <c r="D231" s="51" t="s">
        <v>8</v>
      </c>
      <c r="E231" s="51" t="s">
        <v>65</v>
      </c>
      <c r="F231" s="50" t="s">
        <v>60</v>
      </c>
      <c r="G231" s="50" t="s">
        <v>60</v>
      </c>
      <c r="H231" s="50" t="s">
        <v>15</v>
      </c>
      <c r="I231" s="50" t="s">
        <v>69</v>
      </c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</row>
    <row r="232" spans="1:52" s="51" customFormat="1" x14ac:dyDescent="0.3">
      <c r="A232" s="50">
        <v>12798</v>
      </c>
      <c r="B232" s="50" t="s">
        <v>110</v>
      </c>
      <c r="C232" s="50" t="s">
        <v>5</v>
      </c>
      <c r="D232" s="51" t="s">
        <v>98</v>
      </c>
      <c r="E232" s="51" t="s">
        <v>65</v>
      </c>
      <c r="F232" s="50" t="s">
        <v>60</v>
      </c>
      <c r="G232" s="50" t="s">
        <v>60</v>
      </c>
      <c r="H232" s="50" t="s">
        <v>15</v>
      </c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 t="s">
        <v>79</v>
      </c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</row>
    <row r="233" spans="1:52" s="51" customFormat="1" x14ac:dyDescent="0.3">
      <c r="A233" s="50">
        <v>12806</v>
      </c>
      <c r="B233" s="50" t="s">
        <v>110</v>
      </c>
      <c r="C233" s="50" t="s">
        <v>5</v>
      </c>
      <c r="D233" s="51" t="s">
        <v>8</v>
      </c>
      <c r="E233" s="51" t="s">
        <v>65</v>
      </c>
      <c r="F233" s="50" t="s">
        <v>60</v>
      </c>
      <c r="G233" s="50" t="s">
        <v>60</v>
      </c>
      <c r="H233" s="50" t="s">
        <v>15</v>
      </c>
      <c r="I233" s="50"/>
      <c r="J233" s="50"/>
      <c r="K233" s="50" t="s">
        <v>71</v>
      </c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</row>
    <row r="234" spans="1:52" s="51" customFormat="1" x14ac:dyDescent="0.3">
      <c r="A234" s="50">
        <v>12810</v>
      </c>
      <c r="B234" s="50" t="s">
        <v>110</v>
      </c>
      <c r="C234" s="50" t="s">
        <v>5</v>
      </c>
      <c r="D234" s="51" t="s">
        <v>98</v>
      </c>
      <c r="E234" s="51" t="s">
        <v>65</v>
      </c>
      <c r="F234" s="50" t="s">
        <v>59</v>
      </c>
      <c r="G234" s="50"/>
      <c r="H234" s="50" t="s">
        <v>59</v>
      </c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 t="s">
        <v>95</v>
      </c>
      <c r="AW234" s="50"/>
      <c r="AX234" s="50"/>
      <c r="AY234" s="50"/>
      <c r="AZ234" s="50"/>
    </row>
    <row r="235" spans="1:52" s="51" customFormat="1" x14ac:dyDescent="0.3">
      <c r="A235" s="50">
        <v>12812</v>
      </c>
      <c r="B235" s="50" t="s">
        <v>110</v>
      </c>
      <c r="C235" s="50" t="s">
        <v>5</v>
      </c>
      <c r="D235" s="51" t="s">
        <v>98</v>
      </c>
      <c r="E235" s="51" t="s">
        <v>65</v>
      </c>
      <c r="F235" s="50" t="s">
        <v>60</v>
      </c>
      <c r="G235" s="50" t="s">
        <v>60</v>
      </c>
      <c r="H235" s="50" t="s">
        <v>15</v>
      </c>
      <c r="I235" s="50"/>
      <c r="J235" s="50"/>
      <c r="K235" s="50"/>
      <c r="L235" s="50"/>
      <c r="M235" s="50"/>
      <c r="N235" s="50" t="s">
        <v>150</v>
      </c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</row>
    <row r="236" spans="1:52" s="51" customFormat="1" x14ac:dyDescent="0.3">
      <c r="A236" s="50">
        <v>12830</v>
      </c>
      <c r="B236" s="50" t="s">
        <v>110</v>
      </c>
      <c r="C236" s="50" t="s">
        <v>5</v>
      </c>
      <c r="D236" s="51" t="s">
        <v>98</v>
      </c>
      <c r="E236" s="51" t="s">
        <v>65</v>
      </c>
      <c r="F236" s="50" t="s">
        <v>60</v>
      </c>
      <c r="G236" s="50" t="s">
        <v>60</v>
      </c>
      <c r="H236" s="50" t="s">
        <v>59</v>
      </c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 t="s">
        <v>126</v>
      </c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</row>
    <row r="237" spans="1:52" s="51" customFormat="1" x14ac:dyDescent="0.3">
      <c r="A237" s="50">
        <v>12840</v>
      </c>
      <c r="B237" s="50" t="s">
        <v>110</v>
      </c>
      <c r="C237" s="50" t="s">
        <v>5</v>
      </c>
      <c r="D237" s="51" t="s">
        <v>98</v>
      </c>
      <c r="E237" s="51" t="s">
        <v>65</v>
      </c>
      <c r="F237" s="50" t="s">
        <v>60</v>
      </c>
      <c r="G237" s="50" t="s">
        <v>59</v>
      </c>
      <c r="H237" s="50" t="s">
        <v>59</v>
      </c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 t="s">
        <v>89</v>
      </c>
      <c r="AO237" s="50" t="s">
        <v>180</v>
      </c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</row>
    <row r="238" spans="1:52" s="51" customFormat="1" x14ac:dyDescent="0.3">
      <c r="A238" s="50">
        <v>12875</v>
      </c>
      <c r="B238" s="50" t="s">
        <v>110</v>
      </c>
      <c r="C238" s="50" t="s">
        <v>5</v>
      </c>
      <c r="D238" s="51" t="s">
        <v>99</v>
      </c>
      <c r="E238" s="51" t="s">
        <v>65</v>
      </c>
      <c r="F238" s="50" t="s">
        <v>60</v>
      </c>
      <c r="G238" s="50" t="s">
        <v>59</v>
      </c>
      <c r="H238" s="50" t="s">
        <v>59</v>
      </c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 t="s">
        <v>86</v>
      </c>
      <c r="AH238" s="50"/>
      <c r="AI238" s="50"/>
      <c r="AJ238" s="50"/>
      <c r="AK238" s="50"/>
      <c r="AL238" s="50"/>
      <c r="AM238" s="50"/>
      <c r="AN238" s="50"/>
      <c r="AO238" s="50"/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</row>
    <row r="239" spans="1:52" s="51" customFormat="1" x14ac:dyDescent="0.3">
      <c r="A239" s="50">
        <v>12895</v>
      </c>
      <c r="B239" s="50" t="s">
        <v>110</v>
      </c>
      <c r="C239" s="50" t="s">
        <v>5</v>
      </c>
      <c r="D239" s="51" t="s">
        <v>98</v>
      </c>
      <c r="E239" s="51" t="s">
        <v>65</v>
      </c>
      <c r="F239" s="50" t="s">
        <v>60</v>
      </c>
      <c r="G239" s="50" t="s">
        <v>59</v>
      </c>
      <c r="H239" s="50" t="s">
        <v>59</v>
      </c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 t="s">
        <v>126</v>
      </c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</row>
    <row r="240" spans="1:52" s="51" customFormat="1" x14ac:dyDescent="0.3">
      <c r="A240" s="50">
        <v>12896</v>
      </c>
      <c r="B240" s="50" t="s">
        <v>110</v>
      </c>
      <c r="C240" s="50" t="s">
        <v>8</v>
      </c>
      <c r="D240" s="51" t="s">
        <v>8</v>
      </c>
      <c r="E240" s="51" t="s">
        <v>65</v>
      </c>
      <c r="F240" s="50" t="s">
        <v>60</v>
      </c>
      <c r="G240" s="50" t="s">
        <v>60</v>
      </c>
      <c r="H240" s="50" t="s">
        <v>15</v>
      </c>
      <c r="I240" s="50" t="s">
        <v>69</v>
      </c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</row>
    <row r="241" spans="1:52" s="51" customFormat="1" x14ac:dyDescent="0.3">
      <c r="A241" s="50">
        <v>12912</v>
      </c>
      <c r="B241" s="50" t="s">
        <v>110</v>
      </c>
      <c r="C241" s="50" t="s">
        <v>5</v>
      </c>
      <c r="D241" s="51" t="s">
        <v>98</v>
      </c>
      <c r="E241" s="51" t="s">
        <v>65</v>
      </c>
      <c r="F241" s="50" t="s">
        <v>60</v>
      </c>
      <c r="G241" s="50" t="s">
        <v>58</v>
      </c>
      <c r="H241" s="50" t="s">
        <v>59</v>
      </c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 t="s">
        <v>126</v>
      </c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</row>
    <row r="242" spans="1:52" s="51" customFormat="1" x14ac:dyDescent="0.3">
      <c r="A242" s="50">
        <v>13026</v>
      </c>
      <c r="B242" s="50" t="s">
        <v>110</v>
      </c>
      <c r="C242" s="50" t="s">
        <v>5</v>
      </c>
      <c r="D242" s="51" t="s">
        <v>98</v>
      </c>
      <c r="E242" s="51" t="s">
        <v>65</v>
      </c>
      <c r="F242" s="50" t="s">
        <v>60</v>
      </c>
      <c r="G242" s="50" t="s">
        <v>60</v>
      </c>
      <c r="H242" s="50" t="s">
        <v>16</v>
      </c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0"/>
      <c r="AY242" s="50"/>
      <c r="AZ242" s="50"/>
    </row>
    <row r="243" spans="1:52" s="51" customFormat="1" x14ac:dyDescent="0.3">
      <c r="A243" s="50">
        <v>13156</v>
      </c>
      <c r="B243" s="50" t="s">
        <v>110</v>
      </c>
      <c r="C243" s="50" t="s">
        <v>5</v>
      </c>
      <c r="D243" s="51" t="s">
        <v>99</v>
      </c>
      <c r="E243" s="51" t="s">
        <v>66</v>
      </c>
      <c r="F243" s="50" t="s">
        <v>60</v>
      </c>
      <c r="G243" s="50" t="s">
        <v>60</v>
      </c>
      <c r="H243" s="50" t="s">
        <v>15</v>
      </c>
      <c r="I243" s="50" t="s">
        <v>69</v>
      </c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</row>
    <row r="244" spans="1:52" s="51" customFormat="1" x14ac:dyDescent="0.3">
      <c r="A244" s="50">
        <v>13262</v>
      </c>
      <c r="B244" s="50" t="s">
        <v>110</v>
      </c>
      <c r="C244" s="50" t="s">
        <v>4</v>
      </c>
      <c r="D244" s="51" t="s">
        <v>99</v>
      </c>
      <c r="E244" s="51" t="s">
        <v>66</v>
      </c>
      <c r="F244" s="50" t="s">
        <v>60</v>
      </c>
      <c r="G244" s="50" t="s">
        <v>60</v>
      </c>
      <c r="H244" s="50" t="s">
        <v>16</v>
      </c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</row>
    <row r="245" spans="1:52" s="51" customFormat="1" x14ac:dyDescent="0.3">
      <c r="A245" s="50">
        <v>13304</v>
      </c>
      <c r="B245" s="50" t="s">
        <v>110</v>
      </c>
      <c r="C245" s="50" t="s">
        <v>4</v>
      </c>
      <c r="D245" s="51" t="s">
        <v>99</v>
      </c>
      <c r="E245" s="51" t="s">
        <v>66</v>
      </c>
      <c r="F245" s="50" t="s">
        <v>60</v>
      </c>
      <c r="G245" s="50" t="s">
        <v>58</v>
      </c>
      <c r="H245" s="50" t="s">
        <v>15</v>
      </c>
      <c r="I245" s="50" t="s">
        <v>69</v>
      </c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</row>
    <row r="246" spans="1:52" s="51" customFormat="1" x14ac:dyDescent="0.3">
      <c r="A246" s="50">
        <v>13395</v>
      </c>
      <c r="B246" s="50" t="s">
        <v>110</v>
      </c>
      <c r="C246" s="50" t="s">
        <v>5</v>
      </c>
      <c r="D246" s="51" t="s">
        <v>8</v>
      </c>
      <c r="E246" s="51" t="s">
        <v>65</v>
      </c>
      <c r="F246" s="50" t="s">
        <v>60</v>
      </c>
      <c r="G246" s="50" t="s">
        <v>60</v>
      </c>
      <c r="H246" s="50" t="s">
        <v>17</v>
      </c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</row>
    <row r="247" spans="1:52" s="51" customFormat="1" x14ac:dyDescent="0.3">
      <c r="A247" s="50">
        <v>12544</v>
      </c>
      <c r="B247" s="50" t="s">
        <v>110</v>
      </c>
      <c r="C247" s="50" t="s">
        <v>5</v>
      </c>
      <c r="D247" s="51" t="s">
        <v>99</v>
      </c>
      <c r="E247" s="51" t="s">
        <v>65</v>
      </c>
      <c r="F247" s="50" t="s">
        <v>60</v>
      </c>
      <c r="G247" s="50" t="s">
        <v>60</v>
      </c>
      <c r="H247" s="50" t="s">
        <v>15</v>
      </c>
      <c r="I247" s="50" t="s">
        <v>69</v>
      </c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</row>
    <row r="248" spans="1:52" s="51" customFormat="1" x14ac:dyDescent="0.3">
      <c r="A248" s="50">
        <v>13436</v>
      </c>
      <c r="B248" s="50" t="s">
        <v>110</v>
      </c>
      <c r="C248" s="50" t="s">
        <v>5</v>
      </c>
      <c r="D248" s="51" t="s">
        <v>99</v>
      </c>
      <c r="E248" s="51" t="s">
        <v>65</v>
      </c>
      <c r="F248" s="50" t="s">
        <v>60</v>
      </c>
      <c r="G248" s="50" t="s">
        <v>60</v>
      </c>
      <c r="H248" s="50" t="s">
        <v>16</v>
      </c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</row>
    <row r="249" spans="1:52" s="51" customFormat="1" x14ac:dyDescent="0.3">
      <c r="A249" s="50">
        <v>13496</v>
      </c>
      <c r="B249" s="50" t="s">
        <v>110</v>
      </c>
      <c r="C249" s="50" t="s">
        <v>5</v>
      </c>
      <c r="D249" s="51" t="s">
        <v>98</v>
      </c>
      <c r="E249" s="51" t="s">
        <v>65</v>
      </c>
      <c r="F249" s="50" t="s">
        <v>60</v>
      </c>
      <c r="G249" s="50" t="s">
        <v>60</v>
      </c>
      <c r="H249" s="50" t="s">
        <v>59</v>
      </c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 t="s">
        <v>62</v>
      </c>
      <c r="AX249" s="50"/>
      <c r="AY249" s="50"/>
      <c r="AZ249" s="50"/>
    </row>
    <row r="250" spans="1:52" s="51" customFormat="1" x14ac:dyDescent="0.3">
      <c r="A250" s="50">
        <v>13467</v>
      </c>
      <c r="B250" s="50" t="s">
        <v>110</v>
      </c>
      <c r="C250" s="50" t="s">
        <v>5</v>
      </c>
      <c r="D250" s="51" t="s">
        <v>99</v>
      </c>
      <c r="E250" s="51" t="s">
        <v>65</v>
      </c>
      <c r="F250" s="50" t="s">
        <v>60</v>
      </c>
      <c r="G250" s="50" t="s">
        <v>60</v>
      </c>
      <c r="H250" s="50" t="s">
        <v>16</v>
      </c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</row>
    <row r="251" spans="1:52" s="51" customFormat="1" x14ac:dyDescent="0.3">
      <c r="A251" s="50">
        <v>13512</v>
      </c>
      <c r="B251" s="50" t="s">
        <v>110</v>
      </c>
      <c r="C251" s="50" t="s">
        <v>5</v>
      </c>
      <c r="D251" s="51" t="s">
        <v>98</v>
      </c>
      <c r="E251" s="51" t="s">
        <v>65</v>
      </c>
      <c r="F251" s="50" t="s">
        <v>60</v>
      </c>
      <c r="G251" s="50" t="s">
        <v>60</v>
      </c>
      <c r="H251" s="50" t="s">
        <v>59</v>
      </c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 t="s">
        <v>92</v>
      </c>
      <c r="AS251" s="50"/>
      <c r="AT251" s="50"/>
      <c r="AU251" s="50"/>
      <c r="AV251" s="50"/>
      <c r="AW251" s="50"/>
      <c r="AX251" s="50"/>
      <c r="AY251" s="50"/>
      <c r="AZ251" s="50"/>
    </row>
    <row r="252" spans="1:52" s="51" customFormat="1" x14ac:dyDescent="0.3">
      <c r="A252" s="50">
        <v>12620</v>
      </c>
      <c r="B252" s="50" t="s">
        <v>110</v>
      </c>
      <c r="C252" s="50" t="s">
        <v>5</v>
      </c>
      <c r="D252" s="51" t="s">
        <v>98</v>
      </c>
      <c r="E252" s="51" t="s">
        <v>65</v>
      </c>
      <c r="F252" s="50" t="s">
        <v>60</v>
      </c>
      <c r="G252" s="50" t="s">
        <v>60</v>
      </c>
      <c r="H252" s="50" t="s">
        <v>59</v>
      </c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 t="s">
        <v>126</v>
      </c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</row>
    <row r="253" spans="1:52" s="51" customFormat="1" x14ac:dyDescent="0.3">
      <c r="A253" s="50">
        <v>12844</v>
      </c>
      <c r="B253" s="50" t="s">
        <v>110</v>
      </c>
      <c r="C253" s="50" t="s">
        <v>5</v>
      </c>
      <c r="D253" s="51" t="s">
        <v>99</v>
      </c>
      <c r="E253" s="51" t="s">
        <v>65</v>
      </c>
      <c r="F253" s="50" t="s">
        <v>60</v>
      </c>
      <c r="G253" s="50" t="s">
        <v>60</v>
      </c>
      <c r="H253" s="50" t="s">
        <v>59</v>
      </c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 t="s">
        <v>126</v>
      </c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</row>
    <row r="254" spans="1:52" s="51" customFormat="1" x14ac:dyDescent="0.3">
      <c r="A254" s="50">
        <v>13406</v>
      </c>
      <c r="B254" s="50" t="s">
        <v>110</v>
      </c>
      <c r="C254" s="50" t="s">
        <v>5</v>
      </c>
      <c r="D254" s="51" t="s">
        <v>98</v>
      </c>
      <c r="E254" s="51" t="s">
        <v>65</v>
      </c>
      <c r="F254" s="50" t="s">
        <v>60</v>
      </c>
      <c r="G254" s="50" t="s">
        <v>60</v>
      </c>
      <c r="H254" s="50" t="s">
        <v>16</v>
      </c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</row>
    <row r="255" spans="1:52" s="51" customFormat="1" x14ac:dyDescent="0.3">
      <c r="A255" s="50">
        <v>13454</v>
      </c>
      <c r="B255" s="50" t="s">
        <v>110</v>
      </c>
      <c r="C255" s="50" t="s">
        <v>5</v>
      </c>
      <c r="D255" s="51" t="s">
        <v>98</v>
      </c>
      <c r="E255" s="51" t="s">
        <v>65</v>
      </c>
      <c r="F255" s="50" t="s">
        <v>60</v>
      </c>
      <c r="G255" s="50" t="s">
        <v>60</v>
      </c>
      <c r="H255" s="50" t="s">
        <v>15</v>
      </c>
      <c r="I255" s="50" t="s">
        <v>69</v>
      </c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</row>
    <row r="256" spans="1:52" s="51" customFormat="1" x14ac:dyDescent="0.3">
      <c r="A256" s="50">
        <v>13519</v>
      </c>
      <c r="B256" s="50" t="s">
        <v>110</v>
      </c>
      <c r="C256" s="50" t="s">
        <v>5</v>
      </c>
      <c r="D256" s="51" t="s">
        <v>99</v>
      </c>
      <c r="E256" s="51" t="s">
        <v>65</v>
      </c>
      <c r="F256" s="50" t="s">
        <v>60</v>
      </c>
      <c r="G256" s="50" t="s">
        <v>60</v>
      </c>
      <c r="H256" s="50" t="s">
        <v>15</v>
      </c>
      <c r="I256" s="50"/>
      <c r="J256" s="50" t="s">
        <v>70</v>
      </c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</row>
    <row r="257" spans="1:52" s="51" customFormat="1" x14ac:dyDescent="0.3">
      <c r="A257" s="50">
        <v>13540</v>
      </c>
      <c r="B257" s="50" t="s">
        <v>110</v>
      </c>
      <c r="C257" s="50" t="s">
        <v>8</v>
      </c>
      <c r="D257" s="51" t="s">
        <v>8</v>
      </c>
      <c r="E257" s="51" t="s">
        <v>65</v>
      </c>
      <c r="F257" s="50" t="s">
        <v>60</v>
      </c>
      <c r="G257" s="50" t="s">
        <v>58</v>
      </c>
      <c r="H257" s="50" t="s">
        <v>59</v>
      </c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 t="s">
        <v>92</v>
      </c>
      <c r="AS257" s="50"/>
      <c r="AT257" s="50"/>
      <c r="AU257" s="50"/>
      <c r="AV257" s="50"/>
      <c r="AW257" s="50"/>
      <c r="AX257" s="50"/>
      <c r="AY257" s="50"/>
      <c r="AZ257" s="50"/>
    </row>
    <row r="258" spans="1:52" s="51" customFormat="1" x14ac:dyDescent="0.3">
      <c r="A258" s="50">
        <v>13561</v>
      </c>
      <c r="B258" s="50" t="s">
        <v>110</v>
      </c>
      <c r="C258" s="50" t="s">
        <v>4</v>
      </c>
      <c r="D258" s="51" t="s">
        <v>98</v>
      </c>
      <c r="E258" s="51" t="s">
        <v>65</v>
      </c>
      <c r="F258" s="50" t="s">
        <v>59</v>
      </c>
      <c r="G258" s="50"/>
      <c r="H258" s="50" t="s">
        <v>59</v>
      </c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 t="s">
        <v>95</v>
      </c>
      <c r="AW258" s="50"/>
      <c r="AX258" s="50"/>
      <c r="AY258" s="50"/>
      <c r="AZ258" s="50"/>
    </row>
    <row r="259" spans="1:52" s="51" customFormat="1" x14ac:dyDescent="0.3">
      <c r="A259" s="50">
        <v>13568</v>
      </c>
      <c r="B259" s="50" t="s">
        <v>110</v>
      </c>
      <c r="C259" s="50" t="s">
        <v>5</v>
      </c>
      <c r="D259" s="51" t="s">
        <v>99</v>
      </c>
      <c r="E259" s="51" t="s">
        <v>65</v>
      </c>
      <c r="F259" s="50" t="s">
        <v>60</v>
      </c>
      <c r="G259" s="50" t="s">
        <v>60</v>
      </c>
      <c r="H259" s="50" t="s">
        <v>16</v>
      </c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</row>
    <row r="260" spans="1:52" s="51" customFormat="1" x14ac:dyDescent="0.3">
      <c r="A260" s="50">
        <v>13570</v>
      </c>
      <c r="B260" s="50" t="s">
        <v>110</v>
      </c>
      <c r="C260" s="50" t="s">
        <v>5</v>
      </c>
      <c r="D260" s="51" t="s">
        <v>98</v>
      </c>
      <c r="E260" s="51" t="s">
        <v>65</v>
      </c>
      <c r="F260" s="50" t="s">
        <v>60</v>
      </c>
      <c r="G260" s="50" t="s">
        <v>60</v>
      </c>
      <c r="H260" s="50" t="s">
        <v>59</v>
      </c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 t="s">
        <v>92</v>
      </c>
      <c r="AS260" s="50"/>
      <c r="AT260" s="50"/>
      <c r="AU260" s="50"/>
      <c r="AV260" s="50"/>
      <c r="AW260" s="50"/>
      <c r="AX260" s="50"/>
      <c r="AY260" s="50"/>
      <c r="AZ260" s="50"/>
    </row>
    <row r="261" spans="1:52" s="51" customFormat="1" x14ac:dyDescent="0.3">
      <c r="A261" s="50">
        <v>13576</v>
      </c>
      <c r="B261" s="50" t="s">
        <v>110</v>
      </c>
      <c r="C261" s="50" t="s">
        <v>5</v>
      </c>
      <c r="D261" s="51" t="s">
        <v>98</v>
      </c>
      <c r="E261" s="51" t="s">
        <v>65</v>
      </c>
      <c r="F261" s="50" t="s">
        <v>60</v>
      </c>
      <c r="G261" s="50" t="s">
        <v>60</v>
      </c>
      <c r="H261" s="50" t="s">
        <v>16</v>
      </c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</row>
    <row r="262" spans="1:52" s="51" customFormat="1" x14ac:dyDescent="0.3">
      <c r="A262" s="50">
        <v>13784</v>
      </c>
      <c r="B262" s="50" t="s">
        <v>110</v>
      </c>
      <c r="C262" s="50" t="s">
        <v>4</v>
      </c>
      <c r="D262" s="51" t="s">
        <v>98</v>
      </c>
      <c r="E262" s="51" t="s">
        <v>65</v>
      </c>
      <c r="F262" s="50" t="s">
        <v>60</v>
      </c>
      <c r="G262" s="50" t="s">
        <v>60</v>
      </c>
      <c r="H262" s="50" t="s">
        <v>15</v>
      </c>
      <c r="I262" s="50"/>
      <c r="J262" s="50" t="s">
        <v>70</v>
      </c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</row>
    <row r="263" spans="1:52" s="51" customFormat="1" x14ac:dyDescent="0.3">
      <c r="A263" s="50">
        <v>13792</v>
      </c>
      <c r="B263" s="50" t="s">
        <v>110</v>
      </c>
      <c r="C263" s="50" t="s">
        <v>5</v>
      </c>
      <c r="D263" s="51" t="s">
        <v>98</v>
      </c>
      <c r="E263" s="51" t="s">
        <v>65</v>
      </c>
      <c r="F263" s="50" t="s">
        <v>60</v>
      </c>
      <c r="G263" s="50" t="s">
        <v>58</v>
      </c>
      <c r="H263" s="50" t="s">
        <v>59</v>
      </c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 t="s">
        <v>126</v>
      </c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</row>
    <row r="264" spans="1:52" s="51" customFormat="1" x14ac:dyDescent="0.3">
      <c r="A264" s="50">
        <v>13805</v>
      </c>
      <c r="B264" s="50" t="s">
        <v>110</v>
      </c>
      <c r="C264" s="50" t="s">
        <v>5</v>
      </c>
      <c r="D264" s="51" t="s">
        <v>99</v>
      </c>
      <c r="E264" s="51" t="s">
        <v>65</v>
      </c>
      <c r="F264" s="50" t="s">
        <v>60</v>
      </c>
      <c r="G264" s="50" t="s">
        <v>60</v>
      </c>
      <c r="H264" s="50" t="s">
        <v>16</v>
      </c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</row>
    <row r="265" spans="1:52" s="51" customFormat="1" x14ac:dyDescent="0.3">
      <c r="A265" s="50">
        <v>13814</v>
      </c>
      <c r="B265" s="50" t="s">
        <v>110</v>
      </c>
      <c r="C265" s="50" t="s">
        <v>5</v>
      </c>
      <c r="D265" s="51" t="s">
        <v>98</v>
      </c>
      <c r="E265" s="51" t="s">
        <v>66</v>
      </c>
      <c r="F265" s="50" t="s">
        <v>60</v>
      </c>
      <c r="G265" s="50" t="s">
        <v>60</v>
      </c>
      <c r="H265" s="50" t="s">
        <v>59</v>
      </c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 t="s">
        <v>62</v>
      </c>
      <c r="AX265" s="50"/>
      <c r="AY265" s="50"/>
      <c r="AZ265" s="50"/>
    </row>
    <row r="266" spans="1:52" s="51" customFormat="1" x14ac:dyDescent="0.3">
      <c r="A266" s="50">
        <v>13826</v>
      </c>
      <c r="B266" s="50" t="s">
        <v>110</v>
      </c>
      <c r="C266" s="50" t="s">
        <v>5</v>
      </c>
      <c r="D266" s="51" t="s">
        <v>98</v>
      </c>
      <c r="E266" s="51" t="s">
        <v>66</v>
      </c>
      <c r="F266" s="50" t="s">
        <v>60</v>
      </c>
      <c r="G266" s="50" t="s">
        <v>58</v>
      </c>
      <c r="H266" s="50" t="s">
        <v>59</v>
      </c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 t="s">
        <v>85</v>
      </c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</row>
    <row r="267" spans="1:52" s="51" customFormat="1" x14ac:dyDescent="0.3">
      <c r="A267" s="50">
        <v>13861</v>
      </c>
      <c r="B267" s="50" t="s">
        <v>110</v>
      </c>
      <c r="C267" s="50" t="s">
        <v>8</v>
      </c>
      <c r="D267" s="51" t="s">
        <v>8</v>
      </c>
      <c r="E267" s="51" t="s">
        <v>65</v>
      </c>
      <c r="F267" s="50" t="s">
        <v>60</v>
      </c>
      <c r="G267" s="50" t="s">
        <v>60</v>
      </c>
      <c r="H267" s="50" t="s">
        <v>59</v>
      </c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 t="s">
        <v>86</v>
      </c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</row>
    <row r="268" spans="1:52" s="51" customFormat="1" x14ac:dyDescent="0.3">
      <c r="A268" s="50">
        <v>13862</v>
      </c>
      <c r="B268" s="50" t="s">
        <v>110</v>
      </c>
      <c r="C268" s="50" t="s">
        <v>4</v>
      </c>
      <c r="D268" s="51" t="s">
        <v>8</v>
      </c>
      <c r="E268" s="51" t="s">
        <v>65</v>
      </c>
      <c r="F268" s="50" t="s">
        <v>59</v>
      </c>
      <c r="G268" s="50"/>
      <c r="H268" s="50" t="s">
        <v>59</v>
      </c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 t="s">
        <v>95</v>
      </c>
      <c r="AW268" s="50"/>
      <c r="AX268" s="50"/>
      <c r="AY268" s="50"/>
      <c r="AZ268" s="50"/>
    </row>
    <row r="269" spans="1:52" s="51" customFormat="1" x14ac:dyDescent="0.3">
      <c r="A269" s="50">
        <v>13879</v>
      </c>
      <c r="B269" s="50" t="s">
        <v>110</v>
      </c>
      <c r="C269" s="50" t="s">
        <v>4</v>
      </c>
      <c r="D269" s="51" t="s">
        <v>99</v>
      </c>
      <c r="E269" s="51" t="s">
        <v>66</v>
      </c>
      <c r="F269" s="50" t="s">
        <v>60</v>
      </c>
      <c r="G269" s="50" t="s">
        <v>60</v>
      </c>
      <c r="H269" s="50" t="s">
        <v>15</v>
      </c>
      <c r="I269" s="50" t="s">
        <v>69</v>
      </c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</row>
    <row r="270" spans="1:52" s="51" customFormat="1" x14ac:dyDescent="0.3">
      <c r="A270" s="50">
        <v>13883</v>
      </c>
      <c r="B270" s="50" t="s">
        <v>110</v>
      </c>
      <c r="C270" s="50" t="s">
        <v>8</v>
      </c>
      <c r="D270" s="51" t="s">
        <v>8</v>
      </c>
      <c r="E270" s="51" t="s">
        <v>66</v>
      </c>
      <c r="F270" s="50" t="s">
        <v>60</v>
      </c>
      <c r="G270" s="50" t="s">
        <v>58</v>
      </c>
      <c r="H270" s="50" t="s">
        <v>59</v>
      </c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 t="s">
        <v>126</v>
      </c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</row>
    <row r="271" spans="1:52" s="51" customFormat="1" x14ac:dyDescent="0.3">
      <c r="A271" s="50">
        <v>13911</v>
      </c>
      <c r="B271" s="50" t="s">
        <v>110</v>
      </c>
      <c r="C271" s="50" t="s">
        <v>8</v>
      </c>
      <c r="D271" s="51" t="s">
        <v>8</v>
      </c>
      <c r="E271" s="51" t="s">
        <v>65</v>
      </c>
      <c r="F271" s="50" t="s">
        <v>60</v>
      </c>
      <c r="G271" s="50" t="s">
        <v>58</v>
      </c>
      <c r="H271" s="50" t="s">
        <v>16</v>
      </c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</row>
    <row r="272" spans="1:52" s="51" customFormat="1" x14ac:dyDescent="0.3">
      <c r="A272" s="50">
        <v>13850</v>
      </c>
      <c r="B272" s="50" t="s">
        <v>110</v>
      </c>
      <c r="C272" s="50" t="s">
        <v>4</v>
      </c>
      <c r="D272" s="51" t="s">
        <v>98</v>
      </c>
      <c r="E272" s="51" t="s">
        <v>65</v>
      </c>
      <c r="F272" s="50" t="s">
        <v>60</v>
      </c>
      <c r="G272" s="50" t="s">
        <v>60</v>
      </c>
      <c r="H272" s="50" t="s">
        <v>59</v>
      </c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 t="s">
        <v>92</v>
      </c>
      <c r="AS272" s="50"/>
      <c r="AT272" s="50"/>
      <c r="AU272" s="50"/>
      <c r="AV272" s="50"/>
      <c r="AW272" s="50"/>
      <c r="AX272" s="50"/>
      <c r="AY272" s="50"/>
      <c r="AZ272" s="50"/>
    </row>
    <row r="273" spans="1:52" s="51" customFormat="1" x14ac:dyDescent="0.3">
      <c r="A273" s="50">
        <v>13939</v>
      </c>
      <c r="B273" s="50" t="s">
        <v>110</v>
      </c>
      <c r="C273" s="50" t="s">
        <v>4</v>
      </c>
      <c r="D273" s="51" t="s">
        <v>98</v>
      </c>
      <c r="E273" s="51" t="s">
        <v>65</v>
      </c>
      <c r="F273" s="50" t="s">
        <v>60</v>
      </c>
      <c r="G273" s="50" t="s">
        <v>60</v>
      </c>
      <c r="H273" s="50" t="s">
        <v>59</v>
      </c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 t="s">
        <v>125</v>
      </c>
      <c r="AD273" s="50"/>
      <c r="AE273" s="50"/>
      <c r="AF273" s="50" t="s">
        <v>124</v>
      </c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</row>
    <row r="274" spans="1:52" s="51" customFormat="1" x14ac:dyDescent="0.3">
      <c r="A274" s="50">
        <v>13940</v>
      </c>
      <c r="B274" s="50" t="s">
        <v>110</v>
      </c>
      <c r="C274" s="50" t="s">
        <v>8</v>
      </c>
      <c r="D274" s="51" t="s">
        <v>8</v>
      </c>
      <c r="E274" s="51" t="s">
        <v>66</v>
      </c>
      <c r="F274" s="50" t="s">
        <v>60</v>
      </c>
      <c r="G274" s="50" t="s">
        <v>58</v>
      </c>
      <c r="H274" s="50" t="s">
        <v>15</v>
      </c>
      <c r="I274" s="50" t="s">
        <v>69</v>
      </c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</row>
    <row r="275" spans="1:52" s="51" customFormat="1" x14ac:dyDescent="0.3">
      <c r="A275" s="50">
        <v>13945</v>
      </c>
      <c r="B275" s="50" t="s">
        <v>110</v>
      </c>
      <c r="C275" s="50" t="s">
        <v>8</v>
      </c>
      <c r="D275" s="51" t="s">
        <v>8</v>
      </c>
      <c r="E275" s="51" t="s">
        <v>65</v>
      </c>
      <c r="F275" s="50" t="s">
        <v>59</v>
      </c>
      <c r="G275" s="50"/>
      <c r="H275" s="50" t="s">
        <v>59</v>
      </c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 t="s">
        <v>95</v>
      </c>
      <c r="AW275" s="50"/>
      <c r="AX275" s="50"/>
      <c r="AY275" s="50"/>
      <c r="AZ275" s="50"/>
    </row>
    <row r="276" spans="1:52" s="51" customFormat="1" x14ac:dyDescent="0.3">
      <c r="A276" s="50">
        <v>13950</v>
      </c>
      <c r="B276" s="50" t="s">
        <v>110</v>
      </c>
      <c r="C276" s="50" t="s">
        <v>5</v>
      </c>
      <c r="D276" s="51" t="s">
        <v>8</v>
      </c>
      <c r="E276" s="51" t="s">
        <v>65</v>
      </c>
      <c r="F276" s="50" t="s">
        <v>60</v>
      </c>
      <c r="G276" s="50" t="s">
        <v>60</v>
      </c>
      <c r="H276" s="50" t="s">
        <v>16</v>
      </c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</row>
    <row r="277" spans="1:52" s="51" customFormat="1" x14ac:dyDescent="0.3">
      <c r="A277" s="50">
        <v>13969</v>
      </c>
      <c r="B277" s="50" t="s">
        <v>110</v>
      </c>
      <c r="C277" s="50" t="s">
        <v>4</v>
      </c>
      <c r="D277" s="51" t="s">
        <v>99</v>
      </c>
      <c r="E277" s="51" t="s">
        <v>65</v>
      </c>
      <c r="F277" s="50" t="s">
        <v>60</v>
      </c>
      <c r="G277" s="50" t="s">
        <v>60</v>
      </c>
      <c r="H277" s="50" t="s">
        <v>16</v>
      </c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</row>
    <row r="278" spans="1:52" s="51" customFormat="1" x14ac:dyDescent="0.3">
      <c r="A278" s="50">
        <v>13971</v>
      </c>
      <c r="B278" s="50" t="s">
        <v>110</v>
      </c>
      <c r="C278" s="50" t="s">
        <v>5</v>
      </c>
      <c r="D278" s="51" t="s">
        <v>98</v>
      </c>
      <c r="E278" s="51" t="s">
        <v>65</v>
      </c>
      <c r="F278" s="50" t="s">
        <v>60</v>
      </c>
      <c r="G278" s="50" t="s">
        <v>58</v>
      </c>
      <c r="H278" s="50" t="s">
        <v>16</v>
      </c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</row>
    <row r="279" spans="1:52" s="51" customFormat="1" x14ac:dyDescent="0.3">
      <c r="A279" s="50">
        <v>13957</v>
      </c>
      <c r="B279" s="50" t="s">
        <v>110</v>
      </c>
      <c r="C279" s="50" t="s">
        <v>8</v>
      </c>
      <c r="D279" s="51" t="s">
        <v>8</v>
      </c>
      <c r="E279" s="51" t="s">
        <v>65</v>
      </c>
      <c r="F279" s="50" t="s">
        <v>60</v>
      </c>
      <c r="G279" s="50" t="s">
        <v>60</v>
      </c>
      <c r="H279" s="50" t="s">
        <v>15</v>
      </c>
      <c r="I279" s="50"/>
      <c r="J279" s="50"/>
      <c r="K279" s="50" t="s">
        <v>71</v>
      </c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</row>
    <row r="280" spans="1:52" s="51" customFormat="1" x14ac:dyDescent="0.3">
      <c r="A280" s="50">
        <v>13989</v>
      </c>
      <c r="B280" s="50" t="s">
        <v>110</v>
      </c>
      <c r="C280" s="50" t="s">
        <v>5</v>
      </c>
      <c r="D280" s="51" t="s">
        <v>8</v>
      </c>
      <c r="E280" s="51" t="s">
        <v>65</v>
      </c>
      <c r="F280" s="50" t="s">
        <v>60</v>
      </c>
      <c r="G280" s="50" t="s">
        <v>60</v>
      </c>
      <c r="H280" s="50" t="s">
        <v>16</v>
      </c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</row>
    <row r="281" spans="1:52" s="51" customFormat="1" x14ac:dyDescent="0.3">
      <c r="A281" s="50">
        <v>13995</v>
      </c>
      <c r="B281" s="50" t="s">
        <v>110</v>
      </c>
      <c r="C281" s="50" t="s">
        <v>5</v>
      </c>
      <c r="D281" s="51" t="s">
        <v>98</v>
      </c>
      <c r="E281" s="51" t="s">
        <v>65</v>
      </c>
      <c r="F281" s="50" t="s">
        <v>60</v>
      </c>
      <c r="G281" s="50" t="s">
        <v>60</v>
      </c>
      <c r="H281" s="50" t="s">
        <v>59</v>
      </c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 t="s">
        <v>92</v>
      </c>
      <c r="AS281" s="50"/>
      <c r="AT281" s="50"/>
      <c r="AU281" s="50"/>
      <c r="AV281" s="50"/>
      <c r="AW281" s="50"/>
      <c r="AX281" s="50"/>
      <c r="AY281" s="50"/>
      <c r="AZ281" s="50"/>
    </row>
    <row r="282" spans="1:52" s="51" customFormat="1" x14ac:dyDescent="0.3">
      <c r="A282" s="50">
        <v>14011</v>
      </c>
      <c r="B282" s="50" t="s">
        <v>110</v>
      </c>
      <c r="C282" s="50" t="s">
        <v>5</v>
      </c>
      <c r="D282" s="51" t="s">
        <v>98</v>
      </c>
      <c r="E282" s="51" t="s">
        <v>65</v>
      </c>
      <c r="F282" s="50" t="s">
        <v>60</v>
      </c>
      <c r="G282" s="50" t="s">
        <v>60</v>
      </c>
      <c r="H282" s="50" t="s">
        <v>16</v>
      </c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</row>
    <row r="283" spans="1:52" s="51" customFormat="1" x14ac:dyDescent="0.3">
      <c r="A283" s="50">
        <v>14018</v>
      </c>
      <c r="B283" s="50" t="s">
        <v>110</v>
      </c>
      <c r="C283" s="50" t="s">
        <v>8</v>
      </c>
      <c r="D283" s="51" t="s">
        <v>8</v>
      </c>
      <c r="E283" s="51" t="s">
        <v>65</v>
      </c>
      <c r="F283" s="50" t="s">
        <v>59</v>
      </c>
      <c r="G283" s="50"/>
      <c r="H283" s="50" t="s">
        <v>59</v>
      </c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 t="s">
        <v>95</v>
      </c>
      <c r="AW283" s="50"/>
      <c r="AX283" s="50"/>
      <c r="AY283" s="50"/>
      <c r="AZ283" s="50"/>
    </row>
    <row r="284" spans="1:52" s="51" customFormat="1" x14ac:dyDescent="0.3">
      <c r="A284" s="50">
        <v>14040</v>
      </c>
      <c r="B284" s="50" t="s">
        <v>110</v>
      </c>
      <c r="C284" s="50" t="s">
        <v>5</v>
      </c>
      <c r="D284" s="51" t="s">
        <v>98</v>
      </c>
      <c r="E284" s="51" t="s">
        <v>65</v>
      </c>
      <c r="F284" s="50" t="s">
        <v>60</v>
      </c>
      <c r="G284" s="50" t="s">
        <v>60</v>
      </c>
      <c r="H284" s="50" t="s">
        <v>59</v>
      </c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 t="s">
        <v>62</v>
      </c>
      <c r="AX284" s="50"/>
      <c r="AY284" s="50"/>
      <c r="AZ284" s="50"/>
    </row>
    <row r="285" spans="1:52" s="51" customFormat="1" x14ac:dyDescent="0.3">
      <c r="A285" s="50">
        <v>14002</v>
      </c>
      <c r="B285" s="50" t="s">
        <v>110</v>
      </c>
      <c r="C285" s="50" t="s">
        <v>5</v>
      </c>
      <c r="D285" s="51" t="s">
        <v>8</v>
      </c>
      <c r="E285" s="51" t="s">
        <v>65</v>
      </c>
      <c r="F285" s="50" t="s">
        <v>60</v>
      </c>
      <c r="G285" s="50" t="s">
        <v>60</v>
      </c>
      <c r="H285" s="50" t="s">
        <v>17</v>
      </c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</row>
    <row r="286" spans="1:52" s="51" customFormat="1" x14ac:dyDescent="0.3">
      <c r="A286" s="50">
        <v>14057</v>
      </c>
      <c r="B286" s="50" t="s">
        <v>110</v>
      </c>
      <c r="C286" s="50" t="s">
        <v>5</v>
      </c>
      <c r="D286" s="51" t="s">
        <v>98</v>
      </c>
      <c r="E286" s="51" t="s">
        <v>66</v>
      </c>
      <c r="F286" s="50" t="s">
        <v>60</v>
      </c>
      <c r="G286" s="50" t="s">
        <v>60</v>
      </c>
      <c r="H286" s="50" t="s">
        <v>15</v>
      </c>
      <c r="I286" s="50" t="s">
        <v>69</v>
      </c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</row>
    <row r="287" spans="1:52" s="51" customFormat="1" x14ac:dyDescent="0.3">
      <c r="A287" s="50">
        <v>14045</v>
      </c>
      <c r="B287" s="50" t="s">
        <v>110</v>
      </c>
      <c r="C287" s="50" t="s">
        <v>5</v>
      </c>
      <c r="D287" s="51" t="s">
        <v>98</v>
      </c>
      <c r="E287" s="51" t="s">
        <v>65</v>
      </c>
      <c r="F287" s="50" t="s">
        <v>60</v>
      </c>
      <c r="G287" s="50" t="s">
        <v>60</v>
      </c>
      <c r="H287" s="50" t="s">
        <v>15</v>
      </c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 t="s">
        <v>79</v>
      </c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</row>
    <row r="288" spans="1:52" s="51" customFormat="1" x14ac:dyDescent="0.3">
      <c r="A288" s="50">
        <v>14125</v>
      </c>
      <c r="B288" s="50" t="s">
        <v>110</v>
      </c>
      <c r="C288" s="50" t="s">
        <v>5</v>
      </c>
      <c r="D288" s="51" t="s">
        <v>99</v>
      </c>
      <c r="E288" s="51" t="s">
        <v>66</v>
      </c>
      <c r="F288" s="50" t="s">
        <v>60</v>
      </c>
      <c r="G288" s="50" t="s">
        <v>60</v>
      </c>
      <c r="H288" s="50" t="s">
        <v>15</v>
      </c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 t="s">
        <v>79</v>
      </c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</row>
    <row r="289" spans="1:52" s="51" customFormat="1" x14ac:dyDescent="0.3">
      <c r="A289" s="50">
        <v>14158</v>
      </c>
      <c r="B289" s="50" t="s">
        <v>110</v>
      </c>
      <c r="C289" s="50" t="s">
        <v>5</v>
      </c>
      <c r="D289" s="51" t="s">
        <v>98</v>
      </c>
      <c r="E289" s="51" t="s">
        <v>66</v>
      </c>
      <c r="F289" s="50" t="s">
        <v>60</v>
      </c>
      <c r="G289" s="50" t="s">
        <v>60</v>
      </c>
      <c r="H289" s="50" t="s">
        <v>59</v>
      </c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 t="s">
        <v>180</v>
      </c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</row>
    <row r="290" spans="1:52" s="51" customFormat="1" x14ac:dyDescent="0.3">
      <c r="A290" s="50">
        <v>14173</v>
      </c>
      <c r="B290" s="50" t="s">
        <v>110</v>
      </c>
      <c r="C290" s="50" t="s">
        <v>5</v>
      </c>
      <c r="D290" s="51" t="s">
        <v>99</v>
      </c>
      <c r="E290" s="51" t="s">
        <v>66</v>
      </c>
      <c r="F290" s="50" t="s">
        <v>60</v>
      </c>
      <c r="G290" s="50" t="s">
        <v>60</v>
      </c>
      <c r="H290" s="50" t="s">
        <v>59</v>
      </c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 t="s">
        <v>92</v>
      </c>
      <c r="AS290" s="50"/>
      <c r="AT290" s="50"/>
      <c r="AU290" s="50"/>
      <c r="AV290" s="50"/>
      <c r="AW290" s="50"/>
      <c r="AX290" s="50"/>
      <c r="AY290" s="50"/>
      <c r="AZ290" s="50"/>
    </row>
    <row r="291" spans="1:52" s="51" customFormat="1" x14ac:dyDescent="0.3">
      <c r="A291" s="50">
        <v>14199</v>
      </c>
      <c r="B291" s="50" t="s">
        <v>110</v>
      </c>
      <c r="C291" s="50" t="s">
        <v>5</v>
      </c>
      <c r="D291" s="51" t="s">
        <v>99</v>
      </c>
      <c r="E291" s="51" t="s">
        <v>65</v>
      </c>
      <c r="F291" s="50" t="s">
        <v>60</v>
      </c>
      <c r="G291" s="50" t="s">
        <v>60</v>
      </c>
      <c r="H291" s="50" t="s">
        <v>16</v>
      </c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</row>
    <row r="292" spans="1:52" s="51" customFormat="1" x14ac:dyDescent="0.3">
      <c r="A292" s="50">
        <v>14201</v>
      </c>
      <c r="B292" s="50" t="s">
        <v>110</v>
      </c>
      <c r="C292" s="50" t="s">
        <v>4</v>
      </c>
      <c r="D292" s="51" t="s">
        <v>8</v>
      </c>
      <c r="E292" s="51" t="s">
        <v>65</v>
      </c>
      <c r="F292" s="50" t="s">
        <v>60</v>
      </c>
      <c r="G292" s="50" t="s">
        <v>58</v>
      </c>
      <c r="H292" s="50" t="s">
        <v>59</v>
      </c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 t="s">
        <v>126</v>
      </c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</row>
    <row r="293" spans="1:52" s="51" customFormat="1" x14ac:dyDescent="0.3">
      <c r="A293" s="50">
        <v>12691</v>
      </c>
      <c r="B293" s="50" t="s">
        <v>110</v>
      </c>
      <c r="C293" s="50" t="s">
        <v>5</v>
      </c>
      <c r="D293" s="51" t="s">
        <v>98</v>
      </c>
      <c r="E293" s="51" t="s">
        <v>65</v>
      </c>
      <c r="F293" s="50" t="s">
        <v>60</v>
      </c>
      <c r="G293" s="50" t="s">
        <v>60</v>
      </c>
      <c r="H293" s="50" t="s">
        <v>59</v>
      </c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 t="s">
        <v>86</v>
      </c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</row>
    <row r="294" spans="1:52" s="51" customFormat="1" x14ac:dyDescent="0.3">
      <c r="A294" s="50">
        <v>13038</v>
      </c>
      <c r="B294" s="50" t="s">
        <v>110</v>
      </c>
      <c r="C294" s="50" t="s">
        <v>4</v>
      </c>
      <c r="D294" s="51" t="s">
        <v>98</v>
      </c>
      <c r="E294" s="51" t="s">
        <v>65</v>
      </c>
      <c r="F294" s="50" t="s">
        <v>60</v>
      </c>
      <c r="G294" s="50" t="s">
        <v>60</v>
      </c>
      <c r="H294" s="50" t="s">
        <v>15</v>
      </c>
      <c r="I294" s="50" t="s">
        <v>69</v>
      </c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</row>
    <row r="295" spans="1:52" s="51" customFormat="1" x14ac:dyDescent="0.3">
      <c r="A295" s="50">
        <v>13317</v>
      </c>
      <c r="B295" s="50" t="s">
        <v>110</v>
      </c>
      <c r="C295" s="50" t="s">
        <v>4</v>
      </c>
      <c r="D295" s="51" t="s">
        <v>98</v>
      </c>
      <c r="E295" s="51" t="s">
        <v>66</v>
      </c>
      <c r="F295" s="50" t="s">
        <v>60</v>
      </c>
      <c r="G295" s="50" t="s">
        <v>60</v>
      </c>
      <c r="H295" s="50" t="s">
        <v>59</v>
      </c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 t="s">
        <v>126</v>
      </c>
      <c r="AC295" s="50"/>
      <c r="AD295" s="50"/>
      <c r="AE295" s="50"/>
      <c r="AF295" s="50" t="s">
        <v>124</v>
      </c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</row>
    <row r="296" spans="1:52" s="51" customFormat="1" x14ac:dyDescent="0.3">
      <c r="A296" s="50">
        <v>13767</v>
      </c>
      <c r="B296" s="50" t="s">
        <v>110</v>
      </c>
      <c r="C296" s="50" t="s">
        <v>4</v>
      </c>
      <c r="D296" s="51" t="s">
        <v>98</v>
      </c>
      <c r="E296" s="51" t="s">
        <v>66</v>
      </c>
      <c r="F296" s="50" t="s">
        <v>60</v>
      </c>
      <c r="G296" s="50" t="s">
        <v>60</v>
      </c>
      <c r="H296" s="50" t="s">
        <v>59</v>
      </c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 t="s">
        <v>176</v>
      </c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</row>
    <row r="297" spans="1:52" s="51" customFormat="1" x14ac:dyDescent="0.3">
      <c r="A297" s="50">
        <v>13844</v>
      </c>
      <c r="B297" s="50" t="s">
        <v>110</v>
      </c>
      <c r="C297" s="50" t="s">
        <v>5</v>
      </c>
      <c r="D297" s="51" t="s">
        <v>98</v>
      </c>
      <c r="E297" s="51" t="s">
        <v>65</v>
      </c>
      <c r="F297" s="50" t="s">
        <v>60</v>
      </c>
      <c r="G297" s="50" t="s">
        <v>58</v>
      </c>
      <c r="H297" s="50" t="s">
        <v>59</v>
      </c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 t="s">
        <v>176</v>
      </c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 t="s">
        <v>111</v>
      </c>
      <c r="AY297" s="50"/>
      <c r="AZ297" s="50"/>
    </row>
    <row r="298" spans="1:52" s="51" customFormat="1" x14ac:dyDescent="0.3">
      <c r="A298" s="50">
        <v>13935</v>
      </c>
      <c r="B298" s="50" t="s">
        <v>110</v>
      </c>
      <c r="C298" s="50" t="s">
        <v>5</v>
      </c>
      <c r="D298" s="51" t="s">
        <v>8</v>
      </c>
      <c r="E298" s="51" t="s">
        <v>65</v>
      </c>
      <c r="F298" s="50" t="s">
        <v>59</v>
      </c>
      <c r="G298" s="50"/>
      <c r="H298" s="50" t="s">
        <v>59</v>
      </c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 t="s">
        <v>95</v>
      </c>
      <c r="AW298" s="50"/>
      <c r="AX298" s="50"/>
      <c r="AY298" s="50"/>
      <c r="AZ298" s="50"/>
    </row>
    <row r="299" spans="1:52" s="51" customFormat="1" x14ac:dyDescent="0.3">
      <c r="A299" s="50">
        <v>13946</v>
      </c>
      <c r="B299" s="50" t="s">
        <v>110</v>
      </c>
      <c r="C299" s="50" t="s">
        <v>5</v>
      </c>
      <c r="D299" s="51" t="s">
        <v>98</v>
      </c>
      <c r="E299" s="51" t="s">
        <v>65</v>
      </c>
      <c r="F299" s="50" t="s">
        <v>60</v>
      </c>
      <c r="G299" s="50" t="s">
        <v>60</v>
      </c>
      <c r="H299" s="50" t="s">
        <v>59</v>
      </c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 t="s">
        <v>126</v>
      </c>
      <c r="AC299" s="50" t="s">
        <v>125</v>
      </c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</row>
    <row r="300" spans="1:52" s="51" customFormat="1" x14ac:dyDescent="0.3">
      <c r="A300" s="50">
        <v>13982</v>
      </c>
      <c r="B300" s="50" t="s">
        <v>110</v>
      </c>
      <c r="C300" s="50" t="s">
        <v>5</v>
      </c>
      <c r="D300" s="51" t="s">
        <v>99</v>
      </c>
      <c r="E300" s="51" t="s">
        <v>65</v>
      </c>
      <c r="F300" s="50" t="s">
        <v>60</v>
      </c>
      <c r="G300" s="50" t="s">
        <v>60</v>
      </c>
      <c r="H300" s="50" t="s">
        <v>15</v>
      </c>
      <c r="I300" s="50" t="s">
        <v>69</v>
      </c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</row>
    <row r="301" spans="1:52" s="51" customFormat="1" x14ac:dyDescent="0.3">
      <c r="A301" s="50">
        <v>14207</v>
      </c>
      <c r="B301" s="50" t="s">
        <v>110</v>
      </c>
      <c r="C301" s="50" t="s">
        <v>4</v>
      </c>
      <c r="D301" s="51" t="s">
        <v>8</v>
      </c>
      <c r="E301" s="51" t="s">
        <v>65</v>
      </c>
      <c r="F301" s="50" t="s">
        <v>59</v>
      </c>
      <c r="G301" s="50"/>
      <c r="H301" s="50" t="s">
        <v>59</v>
      </c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 t="s">
        <v>95</v>
      </c>
      <c r="AW301" s="50"/>
      <c r="AX301" s="50"/>
      <c r="AY301" s="50"/>
      <c r="AZ301" s="50"/>
    </row>
    <row r="302" spans="1:52" s="51" customFormat="1" x14ac:dyDescent="0.3">
      <c r="A302" s="50">
        <v>14216</v>
      </c>
      <c r="B302" s="50" t="s">
        <v>110</v>
      </c>
      <c r="C302" s="50" t="s">
        <v>4</v>
      </c>
      <c r="D302" s="51" t="s">
        <v>98</v>
      </c>
      <c r="E302" s="51" t="s">
        <v>65</v>
      </c>
      <c r="F302" s="50" t="s">
        <v>60</v>
      </c>
      <c r="G302" s="50" t="s">
        <v>60</v>
      </c>
      <c r="H302" s="50" t="s">
        <v>59</v>
      </c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 t="s">
        <v>126</v>
      </c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</row>
    <row r="303" spans="1:52" s="51" customFormat="1" x14ac:dyDescent="0.3">
      <c r="A303" s="50">
        <v>14231</v>
      </c>
      <c r="B303" s="50" t="s">
        <v>110</v>
      </c>
      <c r="C303" s="50" t="s">
        <v>4</v>
      </c>
      <c r="D303" s="51" t="s">
        <v>8</v>
      </c>
      <c r="E303" s="51" t="s">
        <v>65</v>
      </c>
      <c r="F303" s="50" t="s">
        <v>60</v>
      </c>
      <c r="G303" s="50" t="s">
        <v>58</v>
      </c>
      <c r="H303" s="50" t="s">
        <v>59</v>
      </c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 t="s">
        <v>125</v>
      </c>
      <c r="AD303" s="50"/>
      <c r="AE303" s="50"/>
      <c r="AF303" s="50" t="s">
        <v>124</v>
      </c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</row>
    <row r="304" spans="1:52" s="51" customFormat="1" x14ac:dyDescent="0.3">
      <c r="A304" s="50">
        <v>14233</v>
      </c>
      <c r="B304" s="50" t="s">
        <v>110</v>
      </c>
      <c r="C304" s="50" t="s">
        <v>5</v>
      </c>
      <c r="D304" s="51" t="s">
        <v>98</v>
      </c>
      <c r="E304" s="51" t="s">
        <v>65</v>
      </c>
      <c r="F304" s="50" t="s">
        <v>60</v>
      </c>
      <c r="G304" s="50" t="s">
        <v>60</v>
      </c>
      <c r="H304" s="50" t="s">
        <v>59</v>
      </c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 t="s">
        <v>62</v>
      </c>
      <c r="AX304" s="50"/>
      <c r="AY304" s="50"/>
      <c r="AZ304" s="50"/>
    </row>
    <row r="305" spans="1:52" s="51" customFormat="1" x14ac:dyDescent="0.3">
      <c r="A305" s="50">
        <v>14246</v>
      </c>
      <c r="B305" s="50" t="s">
        <v>110</v>
      </c>
      <c r="C305" s="50" t="s">
        <v>5</v>
      </c>
      <c r="D305" s="51" t="s">
        <v>8</v>
      </c>
      <c r="E305" s="51" t="s">
        <v>65</v>
      </c>
      <c r="F305" s="50" t="s">
        <v>59</v>
      </c>
      <c r="G305" s="50"/>
      <c r="H305" s="50" t="s">
        <v>59</v>
      </c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 t="s">
        <v>95</v>
      </c>
      <c r="AW305" s="50"/>
      <c r="AX305" s="50"/>
      <c r="AY305" s="50"/>
      <c r="AZ305" s="50"/>
    </row>
    <row r="306" spans="1:52" s="51" customFormat="1" x14ac:dyDescent="0.3">
      <c r="A306" s="50">
        <v>14249</v>
      </c>
      <c r="B306" s="50" t="s">
        <v>110</v>
      </c>
      <c r="C306" s="50" t="s">
        <v>4</v>
      </c>
      <c r="D306" s="51" t="s">
        <v>8</v>
      </c>
      <c r="E306" s="51" t="s">
        <v>65</v>
      </c>
      <c r="F306" s="50" t="s">
        <v>60</v>
      </c>
      <c r="G306" s="50" t="s">
        <v>60</v>
      </c>
      <c r="H306" s="50" t="s">
        <v>59</v>
      </c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 t="s">
        <v>88</v>
      </c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</row>
    <row r="307" spans="1:52" s="51" customFormat="1" x14ac:dyDescent="0.3">
      <c r="A307" s="50">
        <v>14259</v>
      </c>
      <c r="B307" s="50" t="s">
        <v>110</v>
      </c>
      <c r="C307" s="50" t="s">
        <v>5</v>
      </c>
      <c r="D307" s="51" t="s">
        <v>99</v>
      </c>
      <c r="E307" s="51" t="s">
        <v>65</v>
      </c>
      <c r="F307" s="50" t="s">
        <v>60</v>
      </c>
      <c r="G307" s="50" t="s">
        <v>60</v>
      </c>
      <c r="H307" s="50" t="s">
        <v>16</v>
      </c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</row>
    <row r="308" spans="1:52" s="51" customFormat="1" x14ac:dyDescent="0.3">
      <c r="A308" s="50">
        <v>14262</v>
      </c>
      <c r="B308" s="50" t="s">
        <v>110</v>
      </c>
      <c r="C308" s="50" t="s">
        <v>4</v>
      </c>
      <c r="D308" s="51" t="s">
        <v>8</v>
      </c>
      <c r="E308" s="51" t="s">
        <v>65</v>
      </c>
      <c r="F308" s="50" t="s">
        <v>59</v>
      </c>
      <c r="G308" s="50"/>
      <c r="H308" s="50" t="s">
        <v>59</v>
      </c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 t="s">
        <v>95</v>
      </c>
      <c r="AW308" s="50"/>
      <c r="AX308" s="50"/>
      <c r="AY308" s="50"/>
      <c r="AZ308" s="50"/>
    </row>
    <row r="309" spans="1:52" s="51" customFormat="1" x14ac:dyDescent="0.3">
      <c r="A309" s="50">
        <v>14271</v>
      </c>
      <c r="B309" s="50" t="s">
        <v>110</v>
      </c>
      <c r="C309" s="50" t="s">
        <v>5</v>
      </c>
      <c r="D309" s="51" t="s">
        <v>98</v>
      </c>
      <c r="E309" s="51" t="s">
        <v>65</v>
      </c>
      <c r="F309" s="50" t="s">
        <v>60</v>
      </c>
      <c r="G309" s="50" t="s">
        <v>60</v>
      </c>
      <c r="H309" s="50" t="s">
        <v>15</v>
      </c>
      <c r="I309" s="50" t="s">
        <v>69</v>
      </c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</row>
    <row r="310" spans="1:52" s="51" customFormat="1" x14ac:dyDescent="0.3">
      <c r="A310" s="50">
        <v>14272</v>
      </c>
      <c r="B310" s="50" t="s">
        <v>110</v>
      </c>
      <c r="C310" s="50" t="s">
        <v>4</v>
      </c>
      <c r="D310" s="51" t="s">
        <v>99</v>
      </c>
      <c r="E310" s="51" t="s">
        <v>65</v>
      </c>
      <c r="F310" s="50" t="s">
        <v>60</v>
      </c>
      <c r="G310" s="50" t="s">
        <v>58</v>
      </c>
      <c r="H310" s="50" t="s">
        <v>59</v>
      </c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 t="s">
        <v>126</v>
      </c>
      <c r="AC310" s="50" t="s">
        <v>125</v>
      </c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"/>
  <sheetViews>
    <sheetView workbookViewId="0">
      <selection activeCell="H22" sqref="H22"/>
    </sheetView>
  </sheetViews>
  <sheetFormatPr defaultRowHeight="14.4" x14ac:dyDescent="0.3"/>
  <cols>
    <col min="1" max="1" width="9.109375" style="12"/>
    <col min="2" max="2" width="77.33203125" customWidth="1"/>
    <col min="3" max="4" width="11.44140625" style="13" customWidth="1"/>
    <col min="5" max="5" width="32.44140625" customWidth="1"/>
  </cols>
  <sheetData>
    <row r="1" spans="2:6" x14ac:dyDescent="0.3">
      <c r="B1" s="10" t="s">
        <v>96</v>
      </c>
    </row>
    <row r="2" spans="2:6" x14ac:dyDescent="0.3">
      <c r="B2" s="10"/>
    </row>
    <row r="3" spans="2:6" x14ac:dyDescent="0.3">
      <c r="B3" s="10" t="s">
        <v>64</v>
      </c>
    </row>
    <row r="4" spans="2:6" x14ac:dyDescent="0.3">
      <c r="B4" s="3" t="s">
        <v>0</v>
      </c>
      <c r="C4" s="5" t="s">
        <v>1</v>
      </c>
      <c r="D4" s="5" t="s">
        <v>2</v>
      </c>
    </row>
    <row r="5" spans="2:6" x14ac:dyDescent="0.3">
      <c r="B5" s="11" t="s">
        <v>65</v>
      </c>
      <c r="C5" s="19">
        <v>84</v>
      </c>
      <c r="D5" s="24">
        <f>C5/C$7</f>
        <v>0.27184466019417475</v>
      </c>
    </row>
    <row r="6" spans="2:6" x14ac:dyDescent="0.3">
      <c r="B6" s="11" t="s">
        <v>66</v>
      </c>
      <c r="C6" s="19">
        <v>225</v>
      </c>
      <c r="D6" s="24">
        <f t="shared" ref="D6:D7" si="0">C6/C$7</f>
        <v>0.72815533980582525</v>
      </c>
    </row>
    <row r="7" spans="2:6" x14ac:dyDescent="0.3">
      <c r="B7" s="3" t="s">
        <v>3</v>
      </c>
      <c r="C7" s="23">
        <v>309</v>
      </c>
      <c r="D7" s="44">
        <f t="shared" si="0"/>
        <v>1</v>
      </c>
    </row>
    <row r="8" spans="2:6" x14ac:dyDescent="0.3">
      <c r="B8" s="10"/>
    </row>
    <row r="9" spans="2:6" x14ac:dyDescent="0.3">
      <c r="B9" s="10" t="s">
        <v>37</v>
      </c>
    </row>
    <row r="10" spans="2:6" x14ac:dyDescent="0.3">
      <c r="B10" s="3" t="s">
        <v>0</v>
      </c>
      <c r="C10" s="5" t="s">
        <v>1</v>
      </c>
      <c r="D10" s="5" t="s">
        <v>2</v>
      </c>
      <c r="E10" s="1"/>
      <c r="F10" s="2"/>
    </row>
    <row r="11" spans="2:6" x14ac:dyDescent="0.3">
      <c r="B11" s="4" t="s">
        <v>4</v>
      </c>
      <c r="C11" s="19">
        <v>77</v>
      </c>
      <c r="D11" s="24">
        <f>C11/C$14</f>
        <v>0.24919093851132687</v>
      </c>
      <c r="E11" s="1"/>
      <c r="F11" s="2"/>
    </row>
    <row r="12" spans="2:6" x14ac:dyDescent="0.3">
      <c r="B12" s="4" t="s">
        <v>5</v>
      </c>
      <c r="C12" s="19">
        <v>179</v>
      </c>
      <c r="D12" s="24">
        <f t="shared" ref="D12:D14" si="1">C12/C$14</f>
        <v>0.57928802588996764</v>
      </c>
      <c r="E12" s="1"/>
      <c r="F12" s="2"/>
    </row>
    <row r="13" spans="2:6" x14ac:dyDescent="0.3">
      <c r="B13" s="4" t="s">
        <v>8</v>
      </c>
      <c r="C13" s="19">
        <v>53</v>
      </c>
      <c r="D13" s="24">
        <f t="shared" si="1"/>
        <v>0.17152103559870549</v>
      </c>
      <c r="E13" s="1"/>
      <c r="F13" s="2"/>
    </row>
    <row r="14" spans="2:6" x14ac:dyDescent="0.3">
      <c r="B14" s="3" t="s">
        <v>3</v>
      </c>
      <c r="C14" s="23">
        <f>SUM(C11:C13)</f>
        <v>309</v>
      </c>
      <c r="D14" s="44">
        <f t="shared" si="1"/>
        <v>1</v>
      </c>
      <c r="E14" s="1"/>
      <c r="F14" s="2"/>
    </row>
    <row r="15" spans="2:6" x14ac:dyDescent="0.3">
      <c r="D15" s="14"/>
      <c r="E15" s="1"/>
      <c r="F15" s="2"/>
    </row>
    <row r="16" spans="2:6" x14ac:dyDescent="0.3">
      <c r="B16" s="10" t="s">
        <v>38</v>
      </c>
      <c r="D16" s="14"/>
      <c r="E16" s="1"/>
      <c r="F16" s="2"/>
    </row>
    <row r="17" spans="2:6" x14ac:dyDescent="0.3">
      <c r="B17" s="3" t="s">
        <v>0</v>
      </c>
      <c r="C17" s="5" t="s">
        <v>1</v>
      </c>
      <c r="D17" s="9" t="s">
        <v>2</v>
      </c>
      <c r="E17" s="1"/>
      <c r="F17" s="2"/>
    </row>
    <row r="18" spans="2:6" x14ac:dyDescent="0.3">
      <c r="B18" s="4" t="s">
        <v>6</v>
      </c>
      <c r="C18" s="19">
        <v>146</v>
      </c>
      <c r="D18" s="24">
        <f>C18/C$21</f>
        <v>0.47249190938511326</v>
      </c>
      <c r="E18" s="1"/>
      <c r="F18" s="2"/>
    </row>
    <row r="19" spans="2:6" x14ac:dyDescent="0.3">
      <c r="B19" s="4" t="s">
        <v>7</v>
      </c>
      <c r="C19" s="19">
        <v>76</v>
      </c>
      <c r="D19" s="24">
        <f t="shared" ref="D19:D21" si="2">C19/C$21</f>
        <v>0.2459546925566343</v>
      </c>
      <c r="E19" s="1"/>
      <c r="F19" s="2"/>
    </row>
    <row r="20" spans="2:6" x14ac:dyDescent="0.3">
      <c r="B20" s="4" t="s">
        <v>8</v>
      </c>
      <c r="C20" s="19">
        <v>87</v>
      </c>
      <c r="D20" s="24">
        <f t="shared" si="2"/>
        <v>0.28155339805825241</v>
      </c>
      <c r="E20" s="1"/>
      <c r="F20" s="2"/>
    </row>
    <row r="21" spans="2:6" x14ac:dyDescent="0.3">
      <c r="B21" s="3" t="s">
        <v>3</v>
      </c>
      <c r="C21" s="23">
        <f>SUM(C18:C20)</f>
        <v>309</v>
      </c>
      <c r="D21" s="44">
        <f t="shared" si="2"/>
        <v>1</v>
      </c>
      <c r="E21" s="1"/>
      <c r="F21" s="2"/>
    </row>
    <row r="22" spans="2:6" x14ac:dyDescent="0.3">
      <c r="E22" s="1"/>
      <c r="F22" s="2"/>
    </row>
    <row r="23" spans="2:6" x14ac:dyDescent="0.3">
      <c r="B23" s="10" t="s">
        <v>11</v>
      </c>
    </row>
    <row r="24" spans="2:6" x14ac:dyDescent="0.3">
      <c r="B24" s="3" t="s">
        <v>0</v>
      </c>
      <c r="C24" s="5" t="s">
        <v>1</v>
      </c>
      <c r="D24" s="5" t="s">
        <v>2</v>
      </c>
    </row>
    <row r="25" spans="2:6" x14ac:dyDescent="0.3">
      <c r="B25" s="4" t="s">
        <v>9</v>
      </c>
      <c r="C25" s="19">
        <v>28</v>
      </c>
      <c r="D25" s="8">
        <f>C25/C$28</f>
        <v>9.0614886731391592E-2</v>
      </c>
    </row>
    <row r="26" spans="2:6" x14ac:dyDescent="0.3">
      <c r="B26" s="4" t="s">
        <v>10</v>
      </c>
      <c r="C26" s="19">
        <v>280</v>
      </c>
      <c r="D26" s="8">
        <f t="shared" ref="D26" si="3">C26/C$28</f>
        <v>0.90614886731391586</v>
      </c>
    </row>
    <row r="27" spans="2:6" x14ac:dyDescent="0.3">
      <c r="B27" s="26" t="s">
        <v>58</v>
      </c>
      <c r="C27" s="6">
        <v>1</v>
      </c>
      <c r="D27" s="8" t="s">
        <v>61</v>
      </c>
    </row>
    <row r="28" spans="2:6" x14ac:dyDescent="0.3">
      <c r="B28" s="3" t="s">
        <v>3</v>
      </c>
      <c r="C28" s="7">
        <f>SUM(C25:C27)</f>
        <v>309</v>
      </c>
      <c r="D28" s="25">
        <f>C28/C$28</f>
        <v>1</v>
      </c>
    </row>
    <row r="30" spans="2:6" x14ac:dyDescent="0.3">
      <c r="B30" s="10" t="s">
        <v>12</v>
      </c>
    </row>
    <row r="31" spans="2:6" x14ac:dyDescent="0.3">
      <c r="B31" s="3" t="s">
        <v>0</v>
      </c>
      <c r="C31" s="5" t="s">
        <v>1</v>
      </c>
      <c r="D31" s="5" t="s">
        <v>2</v>
      </c>
    </row>
    <row r="32" spans="2:6" x14ac:dyDescent="0.3">
      <c r="B32" s="4" t="s">
        <v>60</v>
      </c>
      <c r="C32" s="19">
        <v>224</v>
      </c>
      <c r="D32" s="8">
        <f>C32/C$35</f>
        <v>0.79715302491103202</v>
      </c>
    </row>
    <row r="33" spans="2:4" x14ac:dyDescent="0.3">
      <c r="B33" s="4" t="s">
        <v>59</v>
      </c>
      <c r="C33" s="19">
        <v>13</v>
      </c>
      <c r="D33" s="8">
        <f t="shared" ref="D33:D35" si="4">C33/C$35</f>
        <v>4.6263345195729534E-2</v>
      </c>
    </row>
    <row r="34" spans="2:4" x14ac:dyDescent="0.3">
      <c r="B34" s="4" t="s">
        <v>58</v>
      </c>
      <c r="C34" s="19">
        <v>44</v>
      </c>
      <c r="D34" s="8">
        <f t="shared" si="4"/>
        <v>0.15658362989323843</v>
      </c>
    </row>
    <row r="35" spans="2:4" x14ac:dyDescent="0.3">
      <c r="B35" s="3" t="s">
        <v>3</v>
      </c>
      <c r="C35" s="7">
        <f>SUM(C32:C34)</f>
        <v>281</v>
      </c>
      <c r="D35" s="25">
        <f t="shared" si="4"/>
        <v>1</v>
      </c>
    </row>
    <row r="37" spans="2:4" x14ac:dyDescent="0.3">
      <c r="B37" s="10" t="s">
        <v>14</v>
      </c>
    </row>
    <row r="38" spans="2:4" x14ac:dyDescent="0.3">
      <c r="B38" s="3" t="s">
        <v>0</v>
      </c>
      <c r="C38" s="5" t="s">
        <v>1</v>
      </c>
      <c r="D38" s="5" t="s">
        <v>2</v>
      </c>
    </row>
    <row r="39" spans="2:4" x14ac:dyDescent="0.3">
      <c r="B39" s="4" t="s">
        <v>15</v>
      </c>
      <c r="C39" s="19">
        <v>71</v>
      </c>
      <c r="D39" s="8">
        <f>C39/C$43</f>
        <v>0.22977346278317151</v>
      </c>
    </row>
    <row r="40" spans="2:4" x14ac:dyDescent="0.3">
      <c r="B40" s="4" t="s">
        <v>16</v>
      </c>
      <c r="C40" s="19">
        <v>45</v>
      </c>
      <c r="D40" s="8">
        <f t="shared" ref="D40:D43" si="5">C40/C$43</f>
        <v>0.14563106796116504</v>
      </c>
    </row>
    <row r="41" spans="2:4" x14ac:dyDescent="0.3">
      <c r="B41" s="4" t="s">
        <v>9</v>
      </c>
      <c r="C41" s="19">
        <v>190</v>
      </c>
      <c r="D41" s="8">
        <f t="shared" si="5"/>
        <v>0.61488673139158578</v>
      </c>
    </row>
    <row r="42" spans="2:4" x14ac:dyDescent="0.3">
      <c r="B42" s="4" t="s">
        <v>17</v>
      </c>
      <c r="C42" s="19">
        <v>3</v>
      </c>
      <c r="D42" s="8">
        <f t="shared" si="5"/>
        <v>9.7087378640776691E-3</v>
      </c>
    </row>
    <row r="43" spans="2:4" x14ac:dyDescent="0.3">
      <c r="B43" s="3" t="s">
        <v>3</v>
      </c>
      <c r="C43" s="7">
        <f>SUM(C39:C42)</f>
        <v>309</v>
      </c>
      <c r="D43" s="25">
        <f t="shared" si="5"/>
        <v>1</v>
      </c>
    </row>
    <row r="44" spans="2:4" x14ac:dyDescent="0.3">
      <c r="B44" s="28"/>
    </row>
    <row r="45" spans="2:4" x14ac:dyDescent="0.3">
      <c r="B45" s="27"/>
    </row>
    <row r="46" spans="2:4" x14ac:dyDescent="0.3">
      <c r="B46" s="10" t="s">
        <v>19</v>
      </c>
    </row>
    <row r="47" spans="2:4" x14ac:dyDescent="0.3">
      <c r="B47" s="3" t="s">
        <v>0</v>
      </c>
      <c r="C47" s="5" t="s">
        <v>1</v>
      </c>
      <c r="D47" s="5" t="s">
        <v>2</v>
      </c>
    </row>
    <row r="48" spans="2:4" x14ac:dyDescent="0.3">
      <c r="B48" s="4" t="s">
        <v>69</v>
      </c>
      <c r="C48" s="19">
        <v>42</v>
      </c>
      <c r="D48" s="8">
        <f>C48/71</f>
        <v>0.59154929577464788</v>
      </c>
    </row>
    <row r="49" spans="2:6" x14ac:dyDescent="0.3">
      <c r="B49" s="4" t="s">
        <v>70</v>
      </c>
      <c r="C49" s="19">
        <v>5</v>
      </c>
      <c r="D49" s="8">
        <f t="shared" ref="D49:D66" si="6">C49/71</f>
        <v>7.0422535211267609E-2</v>
      </c>
    </row>
    <row r="50" spans="2:6" x14ac:dyDescent="0.3">
      <c r="B50" s="4" t="s">
        <v>71</v>
      </c>
      <c r="C50" s="19">
        <v>4</v>
      </c>
      <c r="D50" s="8">
        <f t="shared" si="6"/>
        <v>5.6338028169014086E-2</v>
      </c>
    </row>
    <row r="51" spans="2:6" x14ac:dyDescent="0.3">
      <c r="B51" s="4" t="s">
        <v>102</v>
      </c>
      <c r="C51" s="19">
        <v>2</v>
      </c>
      <c r="D51" s="8">
        <f t="shared" si="6"/>
        <v>2.8169014084507043E-2</v>
      </c>
    </row>
    <row r="52" spans="2:6" x14ac:dyDescent="0.3">
      <c r="B52" s="4" t="s">
        <v>73</v>
      </c>
      <c r="C52" s="16">
        <v>0</v>
      </c>
      <c r="D52" s="8">
        <f t="shared" si="6"/>
        <v>0</v>
      </c>
    </row>
    <row r="53" spans="2:6" x14ac:dyDescent="0.3">
      <c r="B53" s="4" t="s">
        <v>74</v>
      </c>
      <c r="C53" s="19">
        <v>1</v>
      </c>
      <c r="D53" s="8">
        <f t="shared" si="6"/>
        <v>1.4084507042253521E-2</v>
      </c>
    </row>
    <row r="54" spans="2:6" x14ac:dyDescent="0.3">
      <c r="B54" s="4" t="s">
        <v>75</v>
      </c>
      <c r="C54" s="16">
        <v>0</v>
      </c>
      <c r="D54" s="8">
        <f t="shared" si="6"/>
        <v>0</v>
      </c>
    </row>
    <row r="55" spans="2:6" x14ac:dyDescent="0.3">
      <c r="B55" s="4" t="s">
        <v>76</v>
      </c>
      <c r="C55" s="16">
        <v>0</v>
      </c>
      <c r="D55" s="8">
        <f t="shared" si="6"/>
        <v>0</v>
      </c>
    </row>
    <row r="56" spans="2:6" x14ac:dyDescent="0.3">
      <c r="B56" s="4" t="s">
        <v>28</v>
      </c>
      <c r="C56" s="19">
        <v>1</v>
      </c>
      <c r="D56" s="8">
        <f t="shared" si="6"/>
        <v>1.4084507042253521E-2</v>
      </c>
      <c r="E56" s="1"/>
      <c r="F56" s="2"/>
    </row>
    <row r="57" spans="2:6" ht="28.8" x14ac:dyDescent="0.3">
      <c r="B57" s="17" t="s">
        <v>77</v>
      </c>
      <c r="C57" s="16">
        <v>0</v>
      </c>
      <c r="D57" s="8">
        <f t="shared" si="6"/>
        <v>0</v>
      </c>
      <c r="E57" s="1"/>
      <c r="F57" s="2"/>
    </row>
    <row r="58" spans="2:6" x14ac:dyDescent="0.3">
      <c r="B58" s="17" t="s">
        <v>29</v>
      </c>
      <c r="C58" s="16">
        <v>0</v>
      </c>
      <c r="D58" s="8">
        <f t="shared" si="6"/>
        <v>0</v>
      </c>
      <c r="E58" s="1"/>
      <c r="F58" s="2"/>
    </row>
    <row r="59" spans="2:6" x14ac:dyDescent="0.3">
      <c r="B59" s="4" t="s">
        <v>78</v>
      </c>
      <c r="C59" s="16">
        <v>0</v>
      </c>
      <c r="D59" s="8">
        <f t="shared" si="6"/>
        <v>0</v>
      </c>
      <c r="E59" s="1"/>
      <c r="F59" s="2"/>
    </row>
    <row r="60" spans="2:6" x14ac:dyDescent="0.3">
      <c r="B60" s="4" t="s">
        <v>79</v>
      </c>
      <c r="C60" s="16">
        <v>11</v>
      </c>
      <c r="D60" s="8">
        <f t="shared" si="6"/>
        <v>0.15492957746478872</v>
      </c>
      <c r="E60" s="1"/>
      <c r="F60" s="2"/>
    </row>
    <row r="61" spans="2:6" x14ac:dyDescent="0.3">
      <c r="B61" s="4" t="s">
        <v>80</v>
      </c>
      <c r="C61" s="16">
        <v>0</v>
      </c>
      <c r="D61" s="8">
        <f t="shared" si="6"/>
        <v>0</v>
      </c>
      <c r="E61" s="1"/>
      <c r="F61" s="2"/>
    </row>
    <row r="62" spans="2:6" x14ac:dyDescent="0.3">
      <c r="B62" s="4" t="s">
        <v>32</v>
      </c>
      <c r="C62" s="19">
        <v>2</v>
      </c>
      <c r="D62" s="8">
        <f t="shared" si="6"/>
        <v>2.8169014084507043E-2</v>
      </c>
      <c r="E62" s="1"/>
      <c r="F62" s="2"/>
    </row>
    <row r="63" spans="2:6" x14ac:dyDescent="0.3">
      <c r="B63" s="4" t="s">
        <v>81</v>
      </c>
      <c r="C63" s="19">
        <v>2</v>
      </c>
      <c r="D63" s="8">
        <f t="shared" si="6"/>
        <v>2.8169014084507043E-2</v>
      </c>
      <c r="E63" s="1"/>
      <c r="F63" s="2"/>
    </row>
    <row r="64" spans="2:6" x14ac:dyDescent="0.3">
      <c r="B64" s="4" t="s">
        <v>82</v>
      </c>
      <c r="C64" s="19">
        <v>1</v>
      </c>
      <c r="D64" s="8">
        <f t="shared" si="6"/>
        <v>1.4084507042253521E-2</v>
      </c>
      <c r="E64" s="1"/>
      <c r="F64" s="2"/>
    </row>
    <row r="65" spans="2:6" x14ac:dyDescent="0.3">
      <c r="B65" s="4" t="s">
        <v>36</v>
      </c>
      <c r="C65" s="16">
        <v>0</v>
      </c>
      <c r="D65" s="8">
        <f t="shared" si="6"/>
        <v>0</v>
      </c>
      <c r="E65" s="1"/>
      <c r="F65" s="2"/>
    </row>
    <row r="66" spans="2:6" x14ac:dyDescent="0.3">
      <c r="B66" s="4" t="s">
        <v>17</v>
      </c>
      <c r="C66" s="16">
        <v>0</v>
      </c>
      <c r="D66" s="8">
        <f t="shared" si="6"/>
        <v>0</v>
      </c>
      <c r="E66" s="1"/>
      <c r="F66" s="2"/>
    </row>
    <row r="67" spans="2:6" ht="28.8" x14ac:dyDescent="0.3">
      <c r="B67" s="22" t="s">
        <v>107</v>
      </c>
      <c r="C67" s="20"/>
      <c r="D67" s="21"/>
      <c r="E67" s="1"/>
      <c r="F67" s="2"/>
    </row>
    <row r="68" spans="2:6" x14ac:dyDescent="0.3">
      <c r="E68" s="1"/>
      <c r="F68" s="2"/>
    </row>
    <row r="69" spans="2:6" x14ac:dyDescent="0.3">
      <c r="B69" s="10" t="s">
        <v>20</v>
      </c>
      <c r="E69" s="1"/>
      <c r="F69" s="2"/>
    </row>
    <row r="70" spans="2:6" x14ac:dyDescent="0.3">
      <c r="B70" s="3" t="s">
        <v>0</v>
      </c>
      <c r="C70" s="5" t="s">
        <v>1</v>
      </c>
      <c r="D70" s="5" t="s">
        <v>2</v>
      </c>
      <c r="E70" s="1"/>
      <c r="F70" s="2"/>
    </row>
    <row r="71" spans="2:6" x14ac:dyDescent="0.3">
      <c r="B71" s="4" t="s">
        <v>83</v>
      </c>
      <c r="C71" s="19">
        <v>34</v>
      </c>
      <c r="D71" s="15">
        <f>C71/190</f>
        <v>0.17894736842105263</v>
      </c>
      <c r="E71" s="1"/>
      <c r="F71" s="2"/>
    </row>
    <row r="72" spans="2:6" x14ac:dyDescent="0.3">
      <c r="B72" s="4" t="s">
        <v>100</v>
      </c>
      <c r="C72" s="19">
        <v>20</v>
      </c>
      <c r="D72" s="15">
        <f t="shared" ref="D72:D95" si="7">C72/190</f>
        <v>0.10526315789473684</v>
      </c>
      <c r="E72" s="1"/>
      <c r="F72" s="2"/>
    </row>
    <row r="73" spans="2:6" x14ac:dyDescent="0.3">
      <c r="B73" s="18" t="s">
        <v>84</v>
      </c>
      <c r="C73" s="16">
        <v>0</v>
      </c>
      <c r="D73" s="15">
        <f t="shared" si="7"/>
        <v>0</v>
      </c>
      <c r="E73" s="1"/>
      <c r="F73" s="2"/>
    </row>
    <row r="74" spans="2:6" x14ac:dyDescent="0.3">
      <c r="B74" s="4" t="s">
        <v>85</v>
      </c>
      <c r="C74" s="49">
        <v>3</v>
      </c>
      <c r="D74" s="15">
        <f t="shared" si="7"/>
        <v>1.5789473684210527E-2</v>
      </c>
      <c r="E74" s="1"/>
      <c r="F74" s="2"/>
    </row>
    <row r="75" spans="2:6" x14ac:dyDescent="0.3">
      <c r="B75" s="4" t="s">
        <v>101</v>
      </c>
      <c r="C75" s="49">
        <v>29</v>
      </c>
      <c r="D75" s="15">
        <f t="shared" si="7"/>
        <v>0.15263157894736842</v>
      </c>
      <c r="E75" s="1"/>
      <c r="F75" s="2"/>
    </row>
    <row r="76" spans="2:6" x14ac:dyDescent="0.3">
      <c r="B76" s="4" t="s">
        <v>86</v>
      </c>
      <c r="C76" s="19">
        <v>31</v>
      </c>
      <c r="D76" s="15">
        <f t="shared" si="7"/>
        <v>0.16315789473684211</v>
      </c>
      <c r="E76" s="1"/>
      <c r="F76" s="2"/>
    </row>
    <row r="77" spans="2:6" x14ac:dyDescent="0.3">
      <c r="B77" s="4" t="s">
        <v>102</v>
      </c>
      <c r="C77" s="19">
        <v>3</v>
      </c>
      <c r="D77" s="15">
        <f t="shared" si="7"/>
        <v>1.5789473684210527E-2</v>
      </c>
      <c r="E77" s="1"/>
      <c r="F77" s="2"/>
    </row>
    <row r="78" spans="2:6" x14ac:dyDescent="0.3">
      <c r="B78" s="4" t="s">
        <v>103</v>
      </c>
      <c r="C78" s="19">
        <v>1</v>
      </c>
      <c r="D78" s="15">
        <f t="shared" si="7"/>
        <v>5.263157894736842E-3</v>
      </c>
      <c r="E78" s="1"/>
      <c r="F78" s="2"/>
    </row>
    <row r="79" spans="2:6" x14ac:dyDescent="0.3">
      <c r="B79" s="4" t="s">
        <v>87</v>
      </c>
      <c r="C79" s="19">
        <v>9</v>
      </c>
      <c r="D79" s="15">
        <f t="shared" si="7"/>
        <v>4.736842105263158E-2</v>
      </c>
      <c r="E79" s="1"/>
      <c r="F79" s="2"/>
    </row>
    <row r="80" spans="2:6" x14ac:dyDescent="0.3">
      <c r="B80" s="4" t="s">
        <v>104</v>
      </c>
      <c r="C80" s="19">
        <v>1</v>
      </c>
      <c r="D80" s="15">
        <f t="shared" si="7"/>
        <v>5.263157894736842E-3</v>
      </c>
      <c r="E80" s="1"/>
      <c r="F80" s="2"/>
    </row>
    <row r="81" spans="2:6" x14ac:dyDescent="0.3">
      <c r="B81" s="4" t="s">
        <v>41</v>
      </c>
      <c r="C81" s="19">
        <v>2</v>
      </c>
      <c r="D81" s="15">
        <f t="shared" si="7"/>
        <v>1.0526315789473684E-2</v>
      </c>
      <c r="E81" s="1"/>
      <c r="F81" s="2"/>
    </row>
    <row r="82" spans="2:6" x14ac:dyDescent="0.3">
      <c r="B82" s="4" t="s">
        <v>88</v>
      </c>
      <c r="C82" s="19">
        <v>3</v>
      </c>
      <c r="D82" s="15">
        <f t="shared" si="7"/>
        <v>1.5789473684210527E-2</v>
      </c>
      <c r="E82" s="1"/>
      <c r="F82" s="2"/>
    </row>
    <row r="83" spans="2:6" x14ac:dyDescent="0.3">
      <c r="B83" s="4" t="s">
        <v>89</v>
      </c>
      <c r="C83" s="19">
        <v>3</v>
      </c>
      <c r="D83" s="15">
        <f t="shared" si="7"/>
        <v>1.5789473684210527E-2</v>
      </c>
      <c r="E83" s="1"/>
      <c r="F83" s="2"/>
    </row>
    <row r="84" spans="2:6" x14ac:dyDescent="0.3">
      <c r="B84" s="4" t="s">
        <v>90</v>
      </c>
      <c r="C84" s="19">
        <v>18</v>
      </c>
      <c r="D84" s="15">
        <f t="shared" si="7"/>
        <v>9.4736842105263161E-2</v>
      </c>
      <c r="E84" s="1"/>
      <c r="F84" s="2"/>
    </row>
    <row r="85" spans="2:6" x14ac:dyDescent="0.3">
      <c r="B85" s="4" t="s">
        <v>29</v>
      </c>
      <c r="C85" s="19">
        <v>2</v>
      </c>
      <c r="D85" s="15">
        <f t="shared" si="7"/>
        <v>1.0526315789473684E-2</v>
      </c>
      <c r="E85" s="1"/>
      <c r="F85" s="2"/>
    </row>
    <row r="86" spans="2:6" ht="28.8" x14ac:dyDescent="0.3">
      <c r="B86" s="18" t="s">
        <v>91</v>
      </c>
      <c r="C86" s="16">
        <v>0</v>
      </c>
      <c r="D86" s="15">
        <f t="shared" si="7"/>
        <v>0</v>
      </c>
      <c r="E86" s="1"/>
      <c r="F86" s="2"/>
    </row>
    <row r="87" spans="2:6" x14ac:dyDescent="0.3">
      <c r="B87" s="4" t="s">
        <v>92</v>
      </c>
      <c r="C87" s="16">
        <v>18</v>
      </c>
      <c r="D87" s="15">
        <f t="shared" si="7"/>
        <v>9.4736842105263161E-2</v>
      </c>
      <c r="E87" s="1"/>
      <c r="F87" s="2"/>
    </row>
    <row r="88" spans="2:6" ht="28.8" x14ac:dyDescent="0.3">
      <c r="B88" s="18" t="s">
        <v>93</v>
      </c>
      <c r="C88" s="16">
        <v>0</v>
      </c>
      <c r="D88" s="15">
        <f t="shared" si="7"/>
        <v>0</v>
      </c>
      <c r="E88" s="1"/>
      <c r="F88" s="2"/>
    </row>
    <row r="89" spans="2:6" ht="28.8" x14ac:dyDescent="0.3">
      <c r="B89" s="18" t="s">
        <v>47</v>
      </c>
      <c r="C89" s="19">
        <v>2</v>
      </c>
      <c r="D89" s="15">
        <f t="shared" si="7"/>
        <v>1.0526315789473684E-2</v>
      </c>
      <c r="E89" s="1"/>
      <c r="F89" s="2"/>
    </row>
    <row r="90" spans="2:6" x14ac:dyDescent="0.3">
      <c r="B90" s="18" t="s">
        <v>94</v>
      </c>
      <c r="C90" s="19">
        <v>3</v>
      </c>
      <c r="D90" s="15">
        <f t="shared" si="7"/>
        <v>1.5789473684210527E-2</v>
      </c>
      <c r="E90" s="1"/>
      <c r="F90" s="2"/>
    </row>
    <row r="91" spans="2:6" x14ac:dyDescent="0.3">
      <c r="B91" s="18" t="s">
        <v>62</v>
      </c>
      <c r="C91" s="19">
        <v>11</v>
      </c>
      <c r="D91" s="15">
        <f t="shared" si="7"/>
        <v>5.7894736842105263E-2</v>
      </c>
      <c r="E91" s="1"/>
      <c r="F91" s="2"/>
    </row>
    <row r="92" spans="2:6" x14ac:dyDescent="0.3">
      <c r="B92" s="11" t="s">
        <v>63</v>
      </c>
      <c r="C92" s="19">
        <v>28</v>
      </c>
      <c r="D92" s="15">
        <f t="shared" si="7"/>
        <v>0.14736842105263157</v>
      </c>
      <c r="E92" s="1"/>
      <c r="F92" s="2"/>
    </row>
    <row r="93" spans="2:6" x14ac:dyDescent="0.3">
      <c r="B93" s="18" t="s">
        <v>49</v>
      </c>
      <c r="C93" s="16">
        <v>0</v>
      </c>
      <c r="D93" s="15">
        <f t="shared" si="7"/>
        <v>0</v>
      </c>
      <c r="E93" s="1"/>
      <c r="F93" s="2"/>
    </row>
    <row r="94" spans="2:6" x14ac:dyDescent="0.3">
      <c r="B94" s="11" t="s">
        <v>17</v>
      </c>
      <c r="C94" s="16">
        <v>0</v>
      </c>
      <c r="D94" s="15">
        <f t="shared" si="7"/>
        <v>0</v>
      </c>
      <c r="E94" s="1"/>
      <c r="F94" s="2"/>
    </row>
    <row r="95" spans="2:6" x14ac:dyDescent="0.3">
      <c r="B95" s="18" t="s">
        <v>39</v>
      </c>
      <c r="C95" s="16">
        <v>11</v>
      </c>
      <c r="D95" s="15">
        <f t="shared" si="7"/>
        <v>5.7894736842105263E-2</v>
      </c>
      <c r="E95" s="1"/>
      <c r="F95" s="2"/>
    </row>
    <row r="96" spans="2:6" x14ac:dyDescent="0.3">
      <c r="B96" s="22" t="s">
        <v>108</v>
      </c>
      <c r="E96" s="1"/>
      <c r="F96" s="2"/>
    </row>
    <row r="97" spans="2:6" x14ac:dyDescent="0.3">
      <c r="B97" s="22"/>
      <c r="E97" s="1"/>
      <c r="F97" s="2"/>
    </row>
    <row r="98" spans="2:6" x14ac:dyDescent="0.3">
      <c r="B98" s="22"/>
      <c r="E98" s="1"/>
      <c r="F98" s="2"/>
    </row>
    <row r="99" spans="2:6" x14ac:dyDescent="0.3">
      <c r="B99" s="22"/>
      <c r="E99" s="1"/>
      <c r="F99" s="2"/>
    </row>
    <row r="100" spans="2:6" x14ac:dyDescent="0.3">
      <c r="E100" s="1"/>
      <c r="F100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7"/>
  <sheetViews>
    <sheetView topLeftCell="A91" zoomScaleNormal="100" workbookViewId="0">
      <selection sqref="A1:A1048576"/>
    </sheetView>
  </sheetViews>
  <sheetFormatPr defaultRowHeight="14.4" x14ac:dyDescent="0.3"/>
  <cols>
    <col min="2" max="2" width="73.44140625" customWidth="1"/>
    <col min="3" max="10" width="10.109375" customWidth="1"/>
  </cols>
  <sheetData>
    <row r="1" spans="1:10" x14ac:dyDescent="0.3">
      <c r="B1" s="10" t="s">
        <v>97</v>
      </c>
    </row>
    <row r="2" spans="1:10" x14ac:dyDescent="0.3">
      <c r="B2" s="10"/>
    </row>
    <row r="3" spans="1:10" x14ac:dyDescent="0.3">
      <c r="B3" s="10" t="s">
        <v>64</v>
      </c>
    </row>
    <row r="4" spans="1:10" x14ac:dyDescent="0.3">
      <c r="B4" s="57" t="s">
        <v>0</v>
      </c>
      <c r="C4" s="56" t="s">
        <v>4</v>
      </c>
      <c r="D4" s="56"/>
      <c r="E4" s="56" t="s">
        <v>5</v>
      </c>
      <c r="F4" s="56"/>
      <c r="G4" s="56" t="s">
        <v>8</v>
      </c>
      <c r="H4" s="56"/>
      <c r="I4" s="56" t="s">
        <v>3</v>
      </c>
      <c r="J4" s="56"/>
    </row>
    <row r="5" spans="1:10" x14ac:dyDescent="0.3">
      <c r="B5" s="57"/>
      <c r="C5" s="29" t="s">
        <v>1</v>
      </c>
      <c r="D5" s="29" t="s">
        <v>2</v>
      </c>
      <c r="E5" s="29" t="s">
        <v>1</v>
      </c>
      <c r="F5" s="29" t="s">
        <v>2</v>
      </c>
      <c r="G5" s="29" t="s">
        <v>1</v>
      </c>
      <c r="H5" s="29" t="s">
        <v>2</v>
      </c>
      <c r="I5" s="29" t="s">
        <v>1</v>
      </c>
      <c r="J5" s="29" t="s">
        <v>2</v>
      </c>
    </row>
    <row r="6" spans="1:10" x14ac:dyDescent="0.3">
      <c r="B6" s="4" t="s">
        <v>65</v>
      </c>
      <c r="C6" s="19">
        <v>20</v>
      </c>
      <c r="D6" s="30">
        <f>C6/C$8</f>
        <v>0.25974025974025972</v>
      </c>
      <c r="E6" s="19">
        <v>51</v>
      </c>
      <c r="F6" s="30">
        <f>E6/E$8</f>
        <v>0.28491620111731841</v>
      </c>
      <c r="G6" s="19">
        <v>13</v>
      </c>
      <c r="H6" s="30">
        <f>G6/G$8</f>
        <v>0.24528301886792453</v>
      </c>
      <c r="I6" s="19">
        <v>84</v>
      </c>
      <c r="J6" s="30">
        <f>I6/I$8</f>
        <v>0.27184466019417475</v>
      </c>
    </row>
    <row r="7" spans="1:10" x14ac:dyDescent="0.3">
      <c r="B7" s="4" t="s">
        <v>66</v>
      </c>
      <c r="C7" s="19">
        <v>57</v>
      </c>
      <c r="D7" s="30">
        <f>C7/C$8</f>
        <v>0.74025974025974028</v>
      </c>
      <c r="E7" s="19">
        <v>128</v>
      </c>
      <c r="F7" s="30">
        <f>E7/E$8</f>
        <v>0.71508379888268159</v>
      </c>
      <c r="G7" s="19">
        <v>40</v>
      </c>
      <c r="H7" s="30">
        <f>G7/G$8</f>
        <v>0.75471698113207553</v>
      </c>
      <c r="I7" s="19">
        <v>225</v>
      </c>
      <c r="J7" s="30">
        <f t="shared" ref="J7:J8" si="0">I7/I$8</f>
        <v>0.72815533980582525</v>
      </c>
    </row>
    <row r="8" spans="1:10" x14ac:dyDescent="0.3">
      <c r="B8" s="48" t="s">
        <v>3</v>
      </c>
      <c r="C8" s="34">
        <v>77</v>
      </c>
      <c r="D8" s="35">
        <f>C8/C$8</f>
        <v>1</v>
      </c>
      <c r="E8" s="34">
        <v>179</v>
      </c>
      <c r="F8" s="35">
        <f>E8/E$8</f>
        <v>1</v>
      </c>
      <c r="G8" s="34">
        <v>53</v>
      </c>
      <c r="H8" s="35">
        <f>G8/G$8</f>
        <v>1</v>
      </c>
      <c r="I8" s="34">
        <v>309</v>
      </c>
      <c r="J8" s="35">
        <f t="shared" si="0"/>
        <v>1</v>
      </c>
    </row>
    <row r="9" spans="1:10" x14ac:dyDescent="0.3">
      <c r="B9" s="10"/>
    </row>
    <row r="10" spans="1:10" x14ac:dyDescent="0.3">
      <c r="A10" s="12"/>
      <c r="B10" s="10" t="s">
        <v>67</v>
      </c>
    </row>
    <row r="11" spans="1:10" x14ac:dyDescent="0.3">
      <c r="B11" s="57" t="s">
        <v>0</v>
      </c>
      <c r="C11" s="56" t="s">
        <v>4</v>
      </c>
      <c r="D11" s="56"/>
      <c r="E11" s="58" t="s">
        <v>5</v>
      </c>
      <c r="F11" s="59"/>
      <c r="G11" s="56" t="s">
        <v>8</v>
      </c>
      <c r="H11" s="56"/>
      <c r="I11" s="56" t="s">
        <v>3</v>
      </c>
      <c r="J11" s="56"/>
    </row>
    <row r="12" spans="1:10" x14ac:dyDescent="0.3">
      <c r="B12" s="57"/>
      <c r="C12" s="29" t="s">
        <v>1</v>
      </c>
      <c r="D12" s="29" t="s">
        <v>2</v>
      </c>
      <c r="E12" s="29" t="s">
        <v>1</v>
      </c>
      <c r="F12" s="29" t="s">
        <v>2</v>
      </c>
      <c r="G12" s="29" t="s">
        <v>1</v>
      </c>
      <c r="H12" s="29" t="s">
        <v>2</v>
      </c>
      <c r="I12" s="29" t="s">
        <v>1</v>
      </c>
      <c r="J12" s="29" t="s">
        <v>2</v>
      </c>
    </row>
    <row r="13" spans="1:10" x14ac:dyDescent="0.3">
      <c r="B13" s="4" t="s">
        <v>6</v>
      </c>
      <c r="C13" s="19">
        <v>43</v>
      </c>
      <c r="D13" s="30">
        <f>C13/C$16</f>
        <v>0.55844155844155841</v>
      </c>
      <c r="E13" s="19">
        <v>103</v>
      </c>
      <c r="F13" s="30">
        <f>E13/E$16</f>
        <v>0.57541899441340782</v>
      </c>
      <c r="G13" s="19">
        <v>0</v>
      </c>
      <c r="H13" s="30">
        <f>G13/G$16</f>
        <v>0</v>
      </c>
      <c r="I13" s="19">
        <v>146</v>
      </c>
      <c r="J13" s="30">
        <f>I13/I$16</f>
        <v>0.47249190938511326</v>
      </c>
    </row>
    <row r="14" spans="1:10" x14ac:dyDescent="0.3">
      <c r="B14" s="4" t="s">
        <v>7</v>
      </c>
      <c r="C14" s="19">
        <v>16</v>
      </c>
      <c r="D14" s="30">
        <f t="shared" ref="D14:D16" si="1">C14/C$16</f>
        <v>0.20779220779220781</v>
      </c>
      <c r="E14" s="19">
        <v>60</v>
      </c>
      <c r="F14" s="30">
        <f t="shared" ref="F14:F16" si="2">E14/E$16</f>
        <v>0.33519553072625696</v>
      </c>
      <c r="G14" s="19">
        <v>0</v>
      </c>
      <c r="H14" s="30">
        <f>G14/G$16</f>
        <v>0</v>
      </c>
      <c r="I14" s="19">
        <v>76</v>
      </c>
      <c r="J14" s="30">
        <f t="shared" ref="J14:J16" si="3">I14/I$16</f>
        <v>0.2459546925566343</v>
      </c>
    </row>
    <row r="15" spans="1:10" x14ac:dyDescent="0.3">
      <c r="B15" s="4" t="s">
        <v>8</v>
      </c>
      <c r="C15" s="19">
        <v>18</v>
      </c>
      <c r="D15" s="30">
        <f t="shared" si="1"/>
        <v>0.23376623376623376</v>
      </c>
      <c r="E15" s="19">
        <v>16</v>
      </c>
      <c r="F15" s="30">
        <f t="shared" si="2"/>
        <v>8.9385474860335198E-2</v>
      </c>
      <c r="G15" s="19">
        <v>53</v>
      </c>
      <c r="H15" s="30">
        <f>G15/G$16</f>
        <v>1</v>
      </c>
      <c r="I15" s="19">
        <v>87</v>
      </c>
      <c r="J15" s="30">
        <f t="shared" si="3"/>
        <v>0.28155339805825241</v>
      </c>
    </row>
    <row r="16" spans="1:10" x14ac:dyDescent="0.3">
      <c r="B16" s="3" t="s">
        <v>3</v>
      </c>
      <c r="C16" s="23">
        <v>77</v>
      </c>
      <c r="D16" s="44">
        <f t="shared" si="1"/>
        <v>1</v>
      </c>
      <c r="E16" s="23">
        <v>179</v>
      </c>
      <c r="F16" s="44">
        <f t="shared" si="2"/>
        <v>1</v>
      </c>
      <c r="G16" s="23">
        <v>53</v>
      </c>
      <c r="H16" s="44">
        <f>G16/G$16</f>
        <v>1</v>
      </c>
      <c r="I16" s="23">
        <v>309</v>
      </c>
      <c r="J16" s="44">
        <f t="shared" si="3"/>
        <v>1</v>
      </c>
    </row>
    <row r="18" spans="1:10" x14ac:dyDescent="0.3">
      <c r="A18" s="12"/>
      <c r="B18" s="10" t="s">
        <v>11</v>
      </c>
    </row>
    <row r="19" spans="1:10" x14ac:dyDescent="0.3">
      <c r="B19" s="57" t="s">
        <v>0</v>
      </c>
      <c r="C19" s="56" t="s">
        <v>4</v>
      </c>
      <c r="D19" s="56"/>
      <c r="E19" s="58" t="s">
        <v>5</v>
      </c>
      <c r="F19" s="59"/>
      <c r="G19" s="56" t="s">
        <v>8</v>
      </c>
      <c r="H19" s="56"/>
      <c r="I19" s="56" t="s">
        <v>3</v>
      </c>
      <c r="J19" s="56"/>
    </row>
    <row r="20" spans="1:10" x14ac:dyDescent="0.3">
      <c r="B20" s="57"/>
      <c r="C20" s="29" t="s">
        <v>1</v>
      </c>
      <c r="D20" s="29" t="s">
        <v>2</v>
      </c>
      <c r="E20" s="29" t="s">
        <v>1</v>
      </c>
      <c r="F20" s="29" t="s">
        <v>2</v>
      </c>
      <c r="G20" s="29" t="s">
        <v>1</v>
      </c>
      <c r="H20" s="29" t="s">
        <v>2</v>
      </c>
      <c r="I20" s="29" t="s">
        <v>1</v>
      </c>
      <c r="J20" s="29" t="s">
        <v>2</v>
      </c>
    </row>
    <row r="21" spans="1:10" x14ac:dyDescent="0.3">
      <c r="B21" s="4" t="s">
        <v>59</v>
      </c>
      <c r="C21" s="19">
        <v>9</v>
      </c>
      <c r="D21" s="30">
        <f>C21/C$24</f>
        <v>0.11688311688311688</v>
      </c>
      <c r="E21" s="19">
        <v>12</v>
      </c>
      <c r="F21" s="30">
        <f>E21/E$24</f>
        <v>6.7039106145251395E-2</v>
      </c>
      <c r="G21" s="19">
        <v>7</v>
      </c>
      <c r="H21" s="30">
        <f>G21/G$24</f>
        <v>0.13207547169811321</v>
      </c>
      <c r="I21" s="19">
        <v>28</v>
      </c>
      <c r="J21" s="30">
        <f>I21/I$24</f>
        <v>9.0614886731391592E-2</v>
      </c>
    </row>
    <row r="22" spans="1:10" x14ac:dyDescent="0.3">
      <c r="B22" s="4" t="s">
        <v>60</v>
      </c>
      <c r="C22" s="19">
        <v>67</v>
      </c>
      <c r="D22" s="30">
        <f t="shared" ref="D22:D24" si="4">C22/C$24</f>
        <v>0.87012987012987009</v>
      </c>
      <c r="E22" s="19">
        <v>167</v>
      </c>
      <c r="F22" s="30">
        <f t="shared" ref="F22:F24" si="5">E22/E$24</f>
        <v>0.93296089385474856</v>
      </c>
      <c r="G22" s="19">
        <v>46</v>
      </c>
      <c r="H22" s="30">
        <f>G22/G$24</f>
        <v>0.86792452830188682</v>
      </c>
      <c r="I22" s="19">
        <v>280</v>
      </c>
      <c r="J22" s="30">
        <f t="shared" ref="J22:J24" si="6">I22/I$24</f>
        <v>0.90614886731391586</v>
      </c>
    </row>
    <row r="23" spans="1:10" x14ac:dyDescent="0.3">
      <c r="B23" s="4" t="s">
        <v>13</v>
      </c>
      <c r="C23" s="19">
        <v>1</v>
      </c>
      <c r="D23" s="30">
        <f t="shared" si="4"/>
        <v>1.2987012987012988E-2</v>
      </c>
      <c r="E23" s="19">
        <v>0</v>
      </c>
      <c r="F23" s="30">
        <f t="shared" si="5"/>
        <v>0</v>
      </c>
      <c r="G23" s="19">
        <v>0</v>
      </c>
      <c r="H23" s="30">
        <f>G23/G$24</f>
        <v>0</v>
      </c>
      <c r="I23" s="19">
        <v>1</v>
      </c>
      <c r="J23" s="15" t="s">
        <v>61</v>
      </c>
    </row>
    <row r="24" spans="1:10" x14ac:dyDescent="0.3">
      <c r="B24" s="3" t="s">
        <v>3</v>
      </c>
      <c r="C24" s="23">
        <v>77</v>
      </c>
      <c r="D24" s="44">
        <f t="shared" si="4"/>
        <v>1</v>
      </c>
      <c r="E24" s="23">
        <v>179</v>
      </c>
      <c r="F24" s="44">
        <f t="shared" si="5"/>
        <v>1</v>
      </c>
      <c r="G24" s="23">
        <v>53</v>
      </c>
      <c r="H24" s="44">
        <f>G24/G$24</f>
        <v>1</v>
      </c>
      <c r="I24" s="23">
        <v>309</v>
      </c>
      <c r="J24" s="44">
        <f t="shared" si="6"/>
        <v>1</v>
      </c>
    </row>
    <row r="26" spans="1:10" x14ac:dyDescent="0.3">
      <c r="A26" s="12"/>
      <c r="B26" s="10" t="s">
        <v>12</v>
      </c>
    </row>
    <row r="27" spans="1:10" x14ac:dyDescent="0.3">
      <c r="B27" s="57" t="s">
        <v>0</v>
      </c>
      <c r="C27" s="56" t="s">
        <v>4</v>
      </c>
      <c r="D27" s="56"/>
      <c r="E27" s="58" t="s">
        <v>5</v>
      </c>
      <c r="F27" s="59"/>
      <c r="G27" s="56" t="s">
        <v>8</v>
      </c>
      <c r="H27" s="56"/>
      <c r="I27" s="56" t="s">
        <v>3</v>
      </c>
      <c r="J27" s="56"/>
    </row>
    <row r="28" spans="1:10" x14ac:dyDescent="0.3">
      <c r="B28" s="57"/>
      <c r="C28" s="29" t="s">
        <v>1</v>
      </c>
      <c r="D28" s="29" t="s">
        <v>2</v>
      </c>
      <c r="E28" s="29" t="s">
        <v>1</v>
      </c>
      <c r="F28" s="29" t="s">
        <v>2</v>
      </c>
      <c r="G28" s="29" t="s">
        <v>1</v>
      </c>
      <c r="H28" s="29" t="s">
        <v>2</v>
      </c>
      <c r="I28" s="29" t="s">
        <v>1</v>
      </c>
      <c r="J28" s="29" t="s">
        <v>2</v>
      </c>
    </row>
    <row r="29" spans="1:10" x14ac:dyDescent="0.3">
      <c r="B29" s="4" t="s">
        <v>59</v>
      </c>
      <c r="C29" s="19">
        <v>3</v>
      </c>
      <c r="D29" s="30">
        <f>C29/C$32</f>
        <v>4.4117647058823532E-2</v>
      </c>
      <c r="E29" s="19">
        <v>9</v>
      </c>
      <c r="F29" s="30">
        <f>E29/E$32</f>
        <v>5.3892215568862277E-2</v>
      </c>
      <c r="G29" s="19">
        <v>1</v>
      </c>
      <c r="H29" s="30">
        <f>G29/G$32</f>
        <v>2.1739130434782608E-2</v>
      </c>
      <c r="I29" s="19">
        <v>13</v>
      </c>
      <c r="J29" s="30">
        <f>I29/I$32</f>
        <v>4.6263345195729534E-2</v>
      </c>
    </row>
    <row r="30" spans="1:10" x14ac:dyDescent="0.3">
      <c r="B30" s="4" t="s">
        <v>60</v>
      </c>
      <c r="C30" s="19">
        <v>53</v>
      </c>
      <c r="D30" s="30">
        <f t="shared" ref="D30:D32" si="7">C30/C$32</f>
        <v>0.77941176470588236</v>
      </c>
      <c r="E30" s="19">
        <v>139</v>
      </c>
      <c r="F30" s="30">
        <f t="shared" ref="F30:F32" si="8">E30/E$32</f>
        <v>0.83233532934131738</v>
      </c>
      <c r="G30" s="19">
        <v>32</v>
      </c>
      <c r="H30" s="30">
        <f>G30/G$32</f>
        <v>0.69565217391304346</v>
      </c>
      <c r="I30" s="19">
        <v>224</v>
      </c>
      <c r="J30" s="30">
        <f t="shared" ref="J30:J32" si="9">I30/I$32</f>
        <v>0.79715302491103202</v>
      </c>
    </row>
    <row r="31" spans="1:10" x14ac:dyDescent="0.3">
      <c r="B31" s="4" t="s">
        <v>58</v>
      </c>
      <c r="C31" s="19">
        <v>12</v>
      </c>
      <c r="D31" s="30">
        <f t="shared" si="7"/>
        <v>0.17647058823529413</v>
      </c>
      <c r="E31" s="19">
        <v>19</v>
      </c>
      <c r="F31" s="30">
        <f t="shared" si="8"/>
        <v>0.11377245508982035</v>
      </c>
      <c r="G31" s="19">
        <v>13</v>
      </c>
      <c r="H31" s="30">
        <f>G31/G$32</f>
        <v>0.28260869565217389</v>
      </c>
      <c r="I31" s="19">
        <v>44</v>
      </c>
      <c r="J31" s="30">
        <f t="shared" si="9"/>
        <v>0.15658362989323843</v>
      </c>
    </row>
    <row r="32" spans="1:10" x14ac:dyDescent="0.3">
      <c r="B32" s="3" t="s">
        <v>3</v>
      </c>
      <c r="C32" s="34">
        <v>68</v>
      </c>
      <c r="D32" s="45">
        <f t="shared" si="7"/>
        <v>1</v>
      </c>
      <c r="E32" s="34">
        <v>167</v>
      </c>
      <c r="F32" s="45">
        <f t="shared" si="8"/>
        <v>1</v>
      </c>
      <c r="G32" s="23">
        <v>46</v>
      </c>
      <c r="H32" s="45">
        <f>G32/G$32</f>
        <v>1</v>
      </c>
      <c r="I32" s="34">
        <v>281</v>
      </c>
      <c r="J32" s="45">
        <f t="shared" si="9"/>
        <v>1</v>
      </c>
    </row>
    <row r="34" spans="1:10" x14ac:dyDescent="0.3">
      <c r="A34" s="12"/>
      <c r="B34" s="10" t="s">
        <v>14</v>
      </c>
    </row>
    <row r="35" spans="1:10" x14ac:dyDescent="0.3">
      <c r="B35" s="57" t="s">
        <v>0</v>
      </c>
      <c r="C35" s="56" t="s">
        <v>4</v>
      </c>
      <c r="D35" s="56"/>
      <c r="E35" s="58" t="s">
        <v>5</v>
      </c>
      <c r="F35" s="59"/>
      <c r="G35" s="56" t="s">
        <v>8</v>
      </c>
      <c r="H35" s="56"/>
      <c r="I35" s="56" t="s">
        <v>3</v>
      </c>
      <c r="J35" s="56"/>
    </row>
    <row r="36" spans="1:10" x14ac:dyDescent="0.3">
      <c r="B36" s="57"/>
      <c r="C36" s="29" t="s">
        <v>1</v>
      </c>
      <c r="D36" s="29" t="s">
        <v>2</v>
      </c>
      <c r="E36" s="29" t="s">
        <v>1</v>
      </c>
      <c r="F36" s="29" t="s">
        <v>2</v>
      </c>
      <c r="G36" s="29" t="s">
        <v>1</v>
      </c>
      <c r="H36" s="29" t="s">
        <v>2</v>
      </c>
      <c r="I36" s="29" t="s">
        <v>1</v>
      </c>
      <c r="J36" s="29" t="s">
        <v>2</v>
      </c>
    </row>
    <row r="37" spans="1:10" x14ac:dyDescent="0.3">
      <c r="B37" s="4" t="s">
        <v>15</v>
      </c>
      <c r="C37" s="19">
        <v>17</v>
      </c>
      <c r="D37" s="30">
        <f>C37/C$41</f>
        <v>0.22077922077922077</v>
      </c>
      <c r="E37" s="19">
        <v>38</v>
      </c>
      <c r="F37" s="30">
        <f>E37/E$41</f>
        <v>0.21229050279329609</v>
      </c>
      <c r="G37" s="19">
        <v>16</v>
      </c>
      <c r="H37" s="30">
        <f>G37/G$41</f>
        <v>0.30188679245283018</v>
      </c>
      <c r="I37" s="19">
        <v>71</v>
      </c>
      <c r="J37" s="30">
        <f>I37/I$41</f>
        <v>0.22977346278317151</v>
      </c>
    </row>
    <row r="38" spans="1:10" x14ac:dyDescent="0.3">
      <c r="B38" s="4" t="s">
        <v>16</v>
      </c>
      <c r="C38" s="19">
        <v>5</v>
      </c>
      <c r="D38" s="30">
        <f t="shared" ref="D38:D41" si="10">C38/C$41</f>
        <v>6.4935064935064929E-2</v>
      </c>
      <c r="E38" s="19">
        <v>33</v>
      </c>
      <c r="F38" s="30">
        <f t="shared" ref="F38:F41" si="11">E38/E$41</f>
        <v>0.18435754189944134</v>
      </c>
      <c r="G38" s="19">
        <v>7</v>
      </c>
      <c r="H38" s="30">
        <f>G38/G$41</f>
        <v>0.13207547169811321</v>
      </c>
      <c r="I38" s="19">
        <v>45</v>
      </c>
      <c r="J38" s="30">
        <f t="shared" ref="J38:J41" si="12">I38/I$41</f>
        <v>0.14563106796116504</v>
      </c>
    </row>
    <row r="39" spans="1:10" x14ac:dyDescent="0.3">
      <c r="B39" s="4" t="s">
        <v>59</v>
      </c>
      <c r="C39" s="19">
        <v>55</v>
      </c>
      <c r="D39" s="30">
        <f t="shared" si="10"/>
        <v>0.7142857142857143</v>
      </c>
      <c r="E39" s="19">
        <v>106</v>
      </c>
      <c r="F39" s="30">
        <f t="shared" si="11"/>
        <v>0.59217877094972071</v>
      </c>
      <c r="G39" s="19">
        <v>29</v>
      </c>
      <c r="H39" s="30">
        <f>G39/G$41</f>
        <v>0.54716981132075471</v>
      </c>
      <c r="I39" s="19">
        <v>190</v>
      </c>
      <c r="J39" s="30">
        <f t="shared" si="12"/>
        <v>0.61488673139158578</v>
      </c>
    </row>
    <row r="40" spans="1:10" x14ac:dyDescent="0.3">
      <c r="B40" s="4" t="s">
        <v>17</v>
      </c>
      <c r="C40" s="19">
        <v>0</v>
      </c>
      <c r="D40" s="30">
        <f t="shared" si="10"/>
        <v>0</v>
      </c>
      <c r="E40" s="19">
        <v>2</v>
      </c>
      <c r="F40" s="30">
        <f t="shared" si="11"/>
        <v>1.11731843575419E-2</v>
      </c>
      <c r="G40" s="19">
        <v>1</v>
      </c>
      <c r="H40" s="30">
        <f>G40/G$41</f>
        <v>1.8867924528301886E-2</v>
      </c>
      <c r="I40" s="19">
        <v>3</v>
      </c>
      <c r="J40" s="30">
        <f t="shared" si="12"/>
        <v>9.7087378640776691E-3</v>
      </c>
    </row>
    <row r="41" spans="1:10" x14ac:dyDescent="0.3">
      <c r="B41" s="3" t="s">
        <v>3</v>
      </c>
      <c r="C41" s="34">
        <v>77</v>
      </c>
      <c r="D41" s="45">
        <f t="shared" si="10"/>
        <v>1</v>
      </c>
      <c r="E41" s="34">
        <v>179</v>
      </c>
      <c r="F41" s="45">
        <f t="shared" si="11"/>
        <v>1</v>
      </c>
      <c r="G41" s="34">
        <v>53</v>
      </c>
      <c r="H41" s="45">
        <f>G41/G$41</f>
        <v>1</v>
      </c>
      <c r="I41" s="34">
        <v>309</v>
      </c>
      <c r="J41" s="45">
        <f t="shared" si="12"/>
        <v>1</v>
      </c>
    </row>
    <row r="43" spans="1:10" x14ac:dyDescent="0.3">
      <c r="A43" s="12"/>
      <c r="B43" s="10" t="s">
        <v>19</v>
      </c>
    </row>
    <row r="44" spans="1:10" x14ac:dyDescent="0.3">
      <c r="B44" s="57" t="s">
        <v>0</v>
      </c>
      <c r="C44" s="56" t="s">
        <v>4</v>
      </c>
      <c r="D44" s="56"/>
      <c r="E44" s="58" t="s">
        <v>5</v>
      </c>
      <c r="F44" s="59"/>
      <c r="G44" s="56" t="s">
        <v>8</v>
      </c>
      <c r="H44" s="56"/>
      <c r="I44" s="56" t="s">
        <v>3</v>
      </c>
      <c r="J44" s="56"/>
    </row>
    <row r="45" spans="1:10" x14ac:dyDescent="0.3">
      <c r="B45" s="57"/>
      <c r="C45" s="29" t="s">
        <v>1</v>
      </c>
      <c r="D45" s="29" t="s">
        <v>2</v>
      </c>
      <c r="E45" s="29" t="s">
        <v>1</v>
      </c>
      <c r="F45" s="29" t="s">
        <v>2</v>
      </c>
      <c r="G45" s="29" t="s">
        <v>1</v>
      </c>
      <c r="H45" s="29" t="s">
        <v>2</v>
      </c>
      <c r="I45" s="29" t="s">
        <v>1</v>
      </c>
      <c r="J45" s="29" t="s">
        <v>2</v>
      </c>
    </row>
    <row r="46" spans="1:10" x14ac:dyDescent="0.3">
      <c r="B46" s="4" t="s">
        <v>69</v>
      </c>
      <c r="C46" s="37">
        <v>11</v>
      </c>
      <c r="D46" s="38">
        <f>C46/17</f>
        <v>0.6470588235294118</v>
      </c>
      <c r="E46" s="37">
        <v>22</v>
      </c>
      <c r="F46" s="38">
        <f>E46/38</f>
        <v>0.57894736842105265</v>
      </c>
      <c r="G46" s="37">
        <v>9</v>
      </c>
      <c r="H46" s="46">
        <f>G46/16</f>
        <v>0.5625</v>
      </c>
      <c r="I46" s="37">
        <v>42</v>
      </c>
      <c r="J46" s="47">
        <f>I4123</f>
        <v>0</v>
      </c>
    </row>
    <row r="47" spans="1:10" x14ac:dyDescent="0.3">
      <c r="B47" s="4" t="s">
        <v>70</v>
      </c>
      <c r="C47" s="37">
        <v>2</v>
      </c>
      <c r="D47" s="38">
        <f t="shared" ref="D47:D64" si="13">C47/17</f>
        <v>0.11764705882352941</v>
      </c>
      <c r="E47" s="37">
        <v>3</v>
      </c>
      <c r="F47" s="38">
        <f t="shared" ref="F47:F64" si="14">E47/38</f>
        <v>7.8947368421052627E-2</v>
      </c>
      <c r="G47" s="29">
        <v>0</v>
      </c>
      <c r="H47" s="46">
        <f>G47/16</f>
        <v>0</v>
      </c>
      <c r="I47" s="37">
        <v>5</v>
      </c>
      <c r="J47" s="47">
        <f t="shared" ref="J47:J64" si="15">I4124</f>
        <v>0</v>
      </c>
    </row>
    <row r="48" spans="1:10" x14ac:dyDescent="0.3">
      <c r="B48" s="4" t="s">
        <v>71</v>
      </c>
      <c r="C48" s="37">
        <v>1</v>
      </c>
      <c r="D48" s="38">
        <f t="shared" si="13"/>
        <v>5.8823529411764705E-2</v>
      </c>
      <c r="E48" s="37">
        <v>2</v>
      </c>
      <c r="F48" s="38">
        <f t="shared" si="14"/>
        <v>5.2631578947368418E-2</v>
      </c>
      <c r="G48" s="37">
        <v>1</v>
      </c>
      <c r="H48" s="46">
        <f t="shared" ref="H48:H64" si="16">G48/16</f>
        <v>6.25E-2</v>
      </c>
      <c r="I48" s="37">
        <v>4</v>
      </c>
      <c r="J48" s="47">
        <f t="shared" si="15"/>
        <v>0</v>
      </c>
    </row>
    <row r="49" spans="2:10" x14ac:dyDescent="0.3">
      <c r="B49" s="4" t="s">
        <v>72</v>
      </c>
      <c r="C49" s="37">
        <v>0</v>
      </c>
      <c r="D49" s="38">
        <f t="shared" si="13"/>
        <v>0</v>
      </c>
      <c r="E49" s="37">
        <v>0</v>
      </c>
      <c r="F49" s="38">
        <f t="shared" si="14"/>
        <v>0</v>
      </c>
      <c r="G49" s="37">
        <v>2</v>
      </c>
      <c r="H49" s="46">
        <f t="shared" si="16"/>
        <v>0.125</v>
      </c>
      <c r="I49" s="37">
        <v>2</v>
      </c>
      <c r="J49" s="47">
        <f t="shared" si="15"/>
        <v>0</v>
      </c>
    </row>
    <row r="50" spans="2:10" x14ac:dyDescent="0.3">
      <c r="B50" s="4" t="s">
        <v>73</v>
      </c>
      <c r="C50" s="29">
        <v>0</v>
      </c>
      <c r="D50" s="38">
        <f t="shared" si="13"/>
        <v>0</v>
      </c>
      <c r="E50" s="29">
        <v>0</v>
      </c>
      <c r="F50" s="38">
        <f t="shared" si="14"/>
        <v>0</v>
      </c>
      <c r="G50" s="29">
        <v>0</v>
      </c>
      <c r="H50" s="46">
        <f t="shared" si="16"/>
        <v>0</v>
      </c>
      <c r="I50" s="29">
        <v>0</v>
      </c>
      <c r="J50" s="47">
        <f t="shared" si="15"/>
        <v>0</v>
      </c>
    </row>
    <row r="51" spans="2:10" x14ac:dyDescent="0.3">
      <c r="B51" s="4" t="s">
        <v>74</v>
      </c>
      <c r="C51" s="37">
        <v>0</v>
      </c>
      <c r="D51" s="38">
        <f t="shared" si="13"/>
        <v>0</v>
      </c>
      <c r="E51" s="37">
        <v>1</v>
      </c>
      <c r="F51" s="38">
        <f t="shared" si="14"/>
        <v>2.6315789473684209E-2</v>
      </c>
      <c r="G51" s="37">
        <v>0</v>
      </c>
      <c r="H51" s="46">
        <f t="shared" si="16"/>
        <v>0</v>
      </c>
      <c r="I51" s="37">
        <v>1</v>
      </c>
      <c r="J51" s="47">
        <f t="shared" si="15"/>
        <v>0</v>
      </c>
    </row>
    <row r="52" spans="2:10" x14ac:dyDescent="0.3">
      <c r="B52" s="4" t="s">
        <v>75</v>
      </c>
      <c r="C52" s="29">
        <v>0</v>
      </c>
      <c r="D52" s="38">
        <f t="shared" si="13"/>
        <v>0</v>
      </c>
      <c r="E52" s="29">
        <v>0</v>
      </c>
      <c r="F52" s="38">
        <f t="shared" si="14"/>
        <v>0</v>
      </c>
      <c r="G52" s="29">
        <v>0</v>
      </c>
      <c r="H52" s="46">
        <f t="shared" si="16"/>
        <v>0</v>
      </c>
      <c r="I52" s="29">
        <v>0</v>
      </c>
      <c r="J52" s="47">
        <f t="shared" si="15"/>
        <v>0</v>
      </c>
    </row>
    <row r="53" spans="2:10" x14ac:dyDescent="0.3">
      <c r="B53" s="4" t="s">
        <v>76</v>
      </c>
      <c r="C53" s="29">
        <v>0</v>
      </c>
      <c r="D53" s="38">
        <f t="shared" si="13"/>
        <v>0</v>
      </c>
      <c r="E53" s="29">
        <v>0</v>
      </c>
      <c r="F53" s="38">
        <f t="shared" si="14"/>
        <v>0</v>
      </c>
      <c r="G53" s="29">
        <v>0</v>
      </c>
      <c r="H53" s="46">
        <f t="shared" si="16"/>
        <v>0</v>
      </c>
      <c r="I53" s="29">
        <v>0</v>
      </c>
      <c r="J53" s="47">
        <f t="shared" si="15"/>
        <v>0</v>
      </c>
    </row>
    <row r="54" spans="2:10" x14ac:dyDescent="0.3">
      <c r="B54" s="4" t="s">
        <v>28</v>
      </c>
      <c r="C54" s="37">
        <v>0</v>
      </c>
      <c r="D54" s="38">
        <f t="shared" si="13"/>
        <v>0</v>
      </c>
      <c r="E54" s="37">
        <v>1</v>
      </c>
      <c r="F54" s="38">
        <f t="shared" si="14"/>
        <v>2.6315789473684209E-2</v>
      </c>
      <c r="G54" s="37">
        <v>0</v>
      </c>
      <c r="H54" s="46">
        <f t="shared" si="16"/>
        <v>0</v>
      </c>
      <c r="I54" s="37">
        <v>1</v>
      </c>
      <c r="J54" s="47">
        <f t="shared" si="15"/>
        <v>0</v>
      </c>
    </row>
    <row r="55" spans="2:10" ht="28.8" x14ac:dyDescent="0.3">
      <c r="B55" s="17" t="s">
        <v>77</v>
      </c>
      <c r="C55" s="29">
        <v>0</v>
      </c>
      <c r="D55" s="38">
        <f t="shared" si="13"/>
        <v>0</v>
      </c>
      <c r="E55" s="29">
        <v>0</v>
      </c>
      <c r="F55" s="38">
        <f t="shared" si="14"/>
        <v>0</v>
      </c>
      <c r="G55" s="29">
        <v>0</v>
      </c>
      <c r="H55" s="46">
        <f t="shared" si="16"/>
        <v>0</v>
      </c>
      <c r="I55" s="29">
        <v>0</v>
      </c>
      <c r="J55" s="47">
        <f t="shared" si="15"/>
        <v>0</v>
      </c>
    </row>
    <row r="56" spans="2:10" x14ac:dyDescent="0.3">
      <c r="B56" s="17" t="s">
        <v>29</v>
      </c>
      <c r="C56" s="29">
        <v>0</v>
      </c>
      <c r="D56" s="38">
        <f t="shared" si="13"/>
        <v>0</v>
      </c>
      <c r="E56" s="29">
        <v>0</v>
      </c>
      <c r="F56" s="38">
        <f t="shared" si="14"/>
        <v>0</v>
      </c>
      <c r="G56" s="29">
        <v>0</v>
      </c>
      <c r="H56" s="46">
        <f t="shared" si="16"/>
        <v>0</v>
      </c>
      <c r="I56" s="29">
        <v>0</v>
      </c>
      <c r="J56" s="47">
        <f t="shared" si="15"/>
        <v>0</v>
      </c>
    </row>
    <row r="57" spans="2:10" x14ac:dyDescent="0.3">
      <c r="B57" s="4" t="s">
        <v>78</v>
      </c>
      <c r="C57" s="29">
        <v>0</v>
      </c>
      <c r="D57" s="38">
        <f t="shared" si="13"/>
        <v>0</v>
      </c>
      <c r="E57" s="29">
        <v>0</v>
      </c>
      <c r="F57" s="38">
        <f t="shared" si="14"/>
        <v>0</v>
      </c>
      <c r="G57" s="29">
        <v>0</v>
      </c>
      <c r="H57" s="46">
        <f t="shared" si="16"/>
        <v>0</v>
      </c>
      <c r="I57" s="29">
        <v>0</v>
      </c>
      <c r="J57" s="47">
        <f t="shared" si="15"/>
        <v>0</v>
      </c>
    </row>
    <row r="58" spans="2:10" x14ac:dyDescent="0.3">
      <c r="B58" s="4" t="s">
        <v>79</v>
      </c>
      <c r="C58" s="37">
        <v>0</v>
      </c>
      <c r="D58" s="38">
        <f t="shared" si="13"/>
        <v>0</v>
      </c>
      <c r="E58" s="37">
        <v>8</v>
      </c>
      <c r="F58" s="38">
        <f t="shared" si="14"/>
        <v>0.21052631578947367</v>
      </c>
      <c r="G58" s="37">
        <v>3</v>
      </c>
      <c r="H58" s="46">
        <f t="shared" si="16"/>
        <v>0.1875</v>
      </c>
      <c r="I58" s="37">
        <v>11</v>
      </c>
      <c r="J58" s="47">
        <f t="shared" si="15"/>
        <v>0</v>
      </c>
    </row>
    <row r="59" spans="2:10" x14ac:dyDescent="0.3">
      <c r="B59" s="4" t="s">
        <v>80</v>
      </c>
      <c r="C59" s="29">
        <v>0</v>
      </c>
      <c r="D59" s="38">
        <f t="shared" si="13"/>
        <v>0</v>
      </c>
      <c r="E59" s="29">
        <v>0</v>
      </c>
      <c r="F59" s="38">
        <f t="shared" si="14"/>
        <v>0</v>
      </c>
      <c r="G59" s="29">
        <v>0</v>
      </c>
      <c r="H59" s="46">
        <f t="shared" si="16"/>
        <v>0</v>
      </c>
      <c r="I59" s="29">
        <v>0</v>
      </c>
      <c r="J59" s="47">
        <f t="shared" si="15"/>
        <v>0</v>
      </c>
    </row>
    <row r="60" spans="2:10" x14ac:dyDescent="0.3">
      <c r="B60" s="4" t="s">
        <v>32</v>
      </c>
      <c r="C60" s="37">
        <v>1</v>
      </c>
      <c r="D60" s="38">
        <f t="shared" si="13"/>
        <v>5.8823529411764705E-2</v>
      </c>
      <c r="E60" s="37">
        <v>1</v>
      </c>
      <c r="F60" s="38">
        <f t="shared" si="14"/>
        <v>2.6315789473684209E-2</v>
      </c>
      <c r="G60" s="37"/>
      <c r="H60" s="46">
        <f t="shared" si="16"/>
        <v>0</v>
      </c>
      <c r="I60" s="37">
        <v>2</v>
      </c>
      <c r="J60" s="47">
        <f t="shared" si="15"/>
        <v>0</v>
      </c>
    </row>
    <row r="61" spans="2:10" x14ac:dyDescent="0.3">
      <c r="B61" s="4" t="s">
        <v>81</v>
      </c>
      <c r="C61" s="37">
        <v>1</v>
      </c>
      <c r="D61" s="38">
        <f t="shared" si="13"/>
        <v>5.8823529411764705E-2</v>
      </c>
      <c r="E61" s="37">
        <v>0</v>
      </c>
      <c r="F61" s="38">
        <f t="shared" si="14"/>
        <v>0</v>
      </c>
      <c r="G61" s="37">
        <v>1</v>
      </c>
      <c r="H61" s="46">
        <f t="shared" si="16"/>
        <v>6.25E-2</v>
      </c>
      <c r="I61" s="37">
        <v>2</v>
      </c>
      <c r="J61" s="47">
        <f t="shared" si="15"/>
        <v>0</v>
      </c>
    </row>
    <row r="62" spans="2:10" x14ac:dyDescent="0.3">
      <c r="B62" s="4" t="s">
        <v>82</v>
      </c>
      <c r="C62" s="37">
        <v>1</v>
      </c>
      <c r="D62" s="38">
        <f t="shared" si="13"/>
        <v>5.8823529411764705E-2</v>
      </c>
      <c r="E62" s="37">
        <v>0</v>
      </c>
      <c r="F62" s="38">
        <f t="shared" si="14"/>
        <v>0</v>
      </c>
      <c r="G62" s="37">
        <v>0</v>
      </c>
      <c r="H62" s="46">
        <f t="shared" si="16"/>
        <v>0</v>
      </c>
      <c r="I62" s="37">
        <v>1</v>
      </c>
      <c r="J62" s="47">
        <f t="shared" si="15"/>
        <v>0</v>
      </c>
    </row>
    <row r="63" spans="2:10" x14ac:dyDescent="0.3">
      <c r="B63" s="4" t="s">
        <v>36</v>
      </c>
      <c r="C63" s="29">
        <v>0</v>
      </c>
      <c r="D63" s="38">
        <f t="shared" si="13"/>
        <v>0</v>
      </c>
      <c r="E63" s="29">
        <v>0</v>
      </c>
      <c r="F63" s="38">
        <f t="shared" si="14"/>
        <v>0</v>
      </c>
      <c r="G63" s="29">
        <v>0</v>
      </c>
      <c r="H63" s="46">
        <f t="shared" si="16"/>
        <v>0</v>
      </c>
      <c r="I63" s="29">
        <v>0</v>
      </c>
      <c r="J63" s="47">
        <f t="shared" si="15"/>
        <v>0</v>
      </c>
    </row>
    <row r="64" spans="2:10" x14ac:dyDescent="0.3">
      <c r="B64" s="4" t="s">
        <v>17</v>
      </c>
      <c r="C64" s="29">
        <v>0</v>
      </c>
      <c r="D64" s="38">
        <f t="shared" si="13"/>
        <v>0</v>
      </c>
      <c r="E64" s="29">
        <v>0</v>
      </c>
      <c r="F64" s="38">
        <f t="shared" si="14"/>
        <v>0</v>
      </c>
      <c r="G64" s="29">
        <v>0</v>
      </c>
      <c r="H64" s="46">
        <f t="shared" si="16"/>
        <v>0</v>
      </c>
      <c r="I64" s="29">
        <v>0</v>
      </c>
      <c r="J64" s="47">
        <f t="shared" si="15"/>
        <v>0</v>
      </c>
    </row>
    <row r="65" spans="1:11" ht="28.8" x14ac:dyDescent="0.3">
      <c r="B65" s="22" t="s">
        <v>107</v>
      </c>
    </row>
    <row r="66" spans="1:11" x14ac:dyDescent="0.3">
      <c r="B66" s="22"/>
    </row>
    <row r="67" spans="1:11" x14ac:dyDescent="0.3">
      <c r="A67" s="12"/>
      <c r="B67" s="10" t="s">
        <v>20</v>
      </c>
    </row>
    <row r="68" spans="1:11" x14ac:dyDescent="0.3">
      <c r="B68" s="57" t="s">
        <v>0</v>
      </c>
      <c r="C68" s="56" t="s">
        <v>4</v>
      </c>
      <c r="D68" s="56"/>
      <c r="E68" s="58" t="s">
        <v>5</v>
      </c>
      <c r="F68" s="59"/>
      <c r="G68" s="56" t="s">
        <v>8</v>
      </c>
      <c r="H68" s="56"/>
      <c r="I68" s="56" t="s">
        <v>3</v>
      </c>
      <c r="J68" s="56"/>
    </row>
    <row r="69" spans="1:11" x14ac:dyDescent="0.3">
      <c r="B69" s="57"/>
      <c r="C69" s="29" t="s">
        <v>1</v>
      </c>
      <c r="D69" s="29" t="s">
        <v>2</v>
      </c>
      <c r="E69" s="29" t="s">
        <v>1</v>
      </c>
      <c r="F69" s="29" t="s">
        <v>2</v>
      </c>
      <c r="G69" s="29" t="s">
        <v>1</v>
      </c>
      <c r="H69" s="29" t="s">
        <v>2</v>
      </c>
      <c r="I69" s="29" t="s">
        <v>1</v>
      </c>
      <c r="J69" s="29" t="s">
        <v>2</v>
      </c>
    </row>
    <row r="70" spans="1:11" x14ac:dyDescent="0.3">
      <c r="B70" s="4" t="s">
        <v>83</v>
      </c>
      <c r="C70" s="37">
        <v>12</v>
      </c>
      <c r="D70" s="38">
        <f>C70/55</f>
        <v>0.21818181818181817</v>
      </c>
      <c r="E70" s="37">
        <v>17</v>
      </c>
      <c r="F70" s="38">
        <f>E70/106</f>
        <v>0.16037735849056603</v>
      </c>
      <c r="G70" s="37">
        <v>5</v>
      </c>
      <c r="H70" s="38">
        <f>G70/29</f>
        <v>0.17241379310344829</v>
      </c>
      <c r="I70" s="37">
        <v>34</v>
      </c>
      <c r="J70" s="31">
        <f>I70/190</f>
        <v>0.17894736842105263</v>
      </c>
      <c r="K70" s="36"/>
    </row>
    <row r="71" spans="1:11" x14ac:dyDescent="0.3">
      <c r="B71" s="4" t="s">
        <v>100</v>
      </c>
      <c r="C71" s="37">
        <v>6</v>
      </c>
      <c r="D71" s="38">
        <f t="shared" ref="D71:D94" si="17">C71/55</f>
        <v>0.10909090909090909</v>
      </c>
      <c r="E71" s="37">
        <v>13</v>
      </c>
      <c r="F71" s="38">
        <f t="shared" ref="F71:F94" si="18">E71/106</f>
        <v>0.12264150943396226</v>
      </c>
      <c r="G71" s="37">
        <v>1</v>
      </c>
      <c r="H71" s="38">
        <f t="shared" ref="H71:H94" si="19">G71/29</f>
        <v>3.4482758620689655E-2</v>
      </c>
      <c r="I71" s="37">
        <v>20</v>
      </c>
      <c r="J71" s="31">
        <f t="shared" ref="J71:J94" si="20">I71/190</f>
        <v>0.10526315789473684</v>
      </c>
      <c r="K71" s="36"/>
    </row>
    <row r="72" spans="1:11" x14ac:dyDescent="0.3">
      <c r="B72" s="18" t="s">
        <v>84</v>
      </c>
      <c r="C72" s="32">
        <v>0</v>
      </c>
      <c r="D72" s="38">
        <f t="shared" si="17"/>
        <v>0</v>
      </c>
      <c r="E72" s="32">
        <v>0</v>
      </c>
      <c r="F72" s="38">
        <f t="shared" si="18"/>
        <v>0</v>
      </c>
      <c r="G72" s="32">
        <v>0</v>
      </c>
      <c r="H72" s="38">
        <f t="shared" si="19"/>
        <v>0</v>
      </c>
      <c r="I72" s="32">
        <v>0</v>
      </c>
      <c r="J72" s="31">
        <f t="shared" si="20"/>
        <v>0</v>
      </c>
      <c r="K72" s="36"/>
    </row>
    <row r="73" spans="1:11" x14ac:dyDescent="0.3">
      <c r="B73" s="4" t="s">
        <v>85</v>
      </c>
      <c r="C73" s="37">
        <v>1</v>
      </c>
      <c r="D73" s="38">
        <f t="shared" si="17"/>
        <v>1.8181818181818181E-2</v>
      </c>
      <c r="E73" s="37">
        <v>2</v>
      </c>
      <c r="F73" s="38">
        <f t="shared" si="18"/>
        <v>1.8867924528301886E-2</v>
      </c>
      <c r="G73" s="32">
        <v>0</v>
      </c>
      <c r="H73" s="38">
        <f t="shared" si="19"/>
        <v>0</v>
      </c>
      <c r="I73" s="37">
        <v>3</v>
      </c>
      <c r="J73" s="31">
        <f t="shared" si="20"/>
        <v>1.5789473684210527E-2</v>
      </c>
      <c r="K73" s="36"/>
    </row>
    <row r="74" spans="1:11" x14ac:dyDescent="0.3">
      <c r="B74" s="4" t="s">
        <v>101</v>
      </c>
      <c r="C74" s="37">
        <v>12</v>
      </c>
      <c r="D74" s="38">
        <f t="shared" si="17"/>
        <v>0.21818181818181817</v>
      </c>
      <c r="E74" s="37">
        <v>13</v>
      </c>
      <c r="F74" s="38">
        <f t="shared" si="18"/>
        <v>0.12264150943396226</v>
      </c>
      <c r="G74" s="37">
        <v>4</v>
      </c>
      <c r="H74" s="38">
        <f t="shared" si="19"/>
        <v>0.13793103448275862</v>
      </c>
      <c r="I74" s="37">
        <v>29</v>
      </c>
      <c r="J74" s="31">
        <f t="shared" si="20"/>
        <v>0.15263157894736842</v>
      </c>
      <c r="K74" s="36"/>
    </row>
    <row r="75" spans="1:11" x14ac:dyDescent="0.3">
      <c r="B75" s="4" t="s">
        <v>86</v>
      </c>
      <c r="C75" s="37">
        <v>9</v>
      </c>
      <c r="D75" s="38">
        <f t="shared" si="17"/>
        <v>0.16363636363636364</v>
      </c>
      <c r="E75" s="37">
        <v>14</v>
      </c>
      <c r="F75" s="38">
        <f t="shared" si="18"/>
        <v>0.13207547169811321</v>
      </c>
      <c r="G75" s="37">
        <v>8</v>
      </c>
      <c r="H75" s="38">
        <f t="shared" si="19"/>
        <v>0.27586206896551724</v>
      </c>
      <c r="I75" s="37">
        <v>31</v>
      </c>
      <c r="J75" s="31">
        <f t="shared" si="20"/>
        <v>0.16315789473684211</v>
      </c>
      <c r="K75" s="36"/>
    </row>
    <row r="76" spans="1:11" x14ac:dyDescent="0.3">
      <c r="B76" s="4" t="s">
        <v>102</v>
      </c>
      <c r="C76" s="32">
        <v>0</v>
      </c>
      <c r="D76" s="38">
        <f t="shared" si="17"/>
        <v>0</v>
      </c>
      <c r="E76" s="37">
        <v>2</v>
      </c>
      <c r="F76" s="38">
        <f t="shared" si="18"/>
        <v>1.8867924528301886E-2</v>
      </c>
      <c r="G76" s="37">
        <v>1</v>
      </c>
      <c r="H76" s="38">
        <f t="shared" si="19"/>
        <v>3.4482758620689655E-2</v>
      </c>
      <c r="I76" s="37">
        <v>3</v>
      </c>
      <c r="J76" s="31">
        <f t="shared" si="20"/>
        <v>1.5789473684210527E-2</v>
      </c>
      <c r="K76" s="36"/>
    </row>
    <row r="77" spans="1:11" x14ac:dyDescent="0.3">
      <c r="B77" s="4" t="s">
        <v>103</v>
      </c>
      <c r="C77" s="32">
        <v>0</v>
      </c>
      <c r="D77" s="38">
        <f t="shared" si="17"/>
        <v>0</v>
      </c>
      <c r="E77" s="37">
        <v>1</v>
      </c>
      <c r="F77" s="38">
        <f t="shared" si="18"/>
        <v>9.433962264150943E-3</v>
      </c>
      <c r="G77" s="32">
        <v>0</v>
      </c>
      <c r="H77" s="38">
        <f t="shared" si="19"/>
        <v>0</v>
      </c>
      <c r="I77" s="37">
        <v>1</v>
      </c>
      <c r="J77" s="31">
        <f t="shared" si="20"/>
        <v>5.263157894736842E-3</v>
      </c>
      <c r="K77" s="36"/>
    </row>
    <row r="78" spans="1:11" x14ac:dyDescent="0.3">
      <c r="B78" s="4" t="s">
        <v>87</v>
      </c>
      <c r="C78" s="37">
        <v>3</v>
      </c>
      <c r="D78" s="38">
        <f t="shared" si="17"/>
        <v>5.4545454545454543E-2</v>
      </c>
      <c r="E78" s="37">
        <v>4</v>
      </c>
      <c r="F78" s="38">
        <f t="shared" si="18"/>
        <v>3.7735849056603772E-2</v>
      </c>
      <c r="G78" s="37">
        <v>2</v>
      </c>
      <c r="H78" s="38">
        <f t="shared" si="19"/>
        <v>6.8965517241379309E-2</v>
      </c>
      <c r="I78" s="37">
        <v>9</v>
      </c>
      <c r="J78" s="31">
        <f t="shared" si="20"/>
        <v>4.736842105263158E-2</v>
      </c>
      <c r="K78" s="36"/>
    </row>
    <row r="79" spans="1:11" x14ac:dyDescent="0.3">
      <c r="B79" s="4" t="s">
        <v>104</v>
      </c>
      <c r="C79" s="32">
        <v>0</v>
      </c>
      <c r="D79" s="38">
        <f t="shared" si="17"/>
        <v>0</v>
      </c>
      <c r="E79" s="37">
        <v>1</v>
      </c>
      <c r="F79" s="38">
        <f t="shared" si="18"/>
        <v>9.433962264150943E-3</v>
      </c>
      <c r="G79" s="32">
        <v>0</v>
      </c>
      <c r="H79" s="38">
        <f t="shared" si="19"/>
        <v>0</v>
      </c>
      <c r="I79" s="37">
        <v>1</v>
      </c>
      <c r="J79" s="31">
        <f t="shared" si="20"/>
        <v>5.263157894736842E-3</v>
      </c>
      <c r="K79" s="36"/>
    </row>
    <row r="80" spans="1:11" x14ac:dyDescent="0.3">
      <c r="B80" s="4" t="s">
        <v>41</v>
      </c>
      <c r="C80" s="37">
        <v>0</v>
      </c>
      <c r="D80" s="38">
        <f t="shared" si="17"/>
        <v>0</v>
      </c>
      <c r="E80" s="37">
        <v>2</v>
      </c>
      <c r="F80" s="38">
        <f t="shared" si="18"/>
        <v>1.8867924528301886E-2</v>
      </c>
      <c r="G80" s="37"/>
      <c r="H80" s="38">
        <f t="shared" si="19"/>
        <v>0</v>
      </c>
      <c r="I80" s="37">
        <v>2</v>
      </c>
      <c r="J80" s="31">
        <f t="shared" si="20"/>
        <v>1.0526315789473684E-2</v>
      </c>
      <c r="K80" s="36"/>
    </row>
    <row r="81" spans="2:11" x14ac:dyDescent="0.3">
      <c r="B81" s="4" t="s">
        <v>88</v>
      </c>
      <c r="C81" s="37">
        <v>2</v>
      </c>
      <c r="D81" s="38">
        <f t="shared" si="17"/>
        <v>3.6363636363636362E-2</v>
      </c>
      <c r="E81" s="37">
        <v>1</v>
      </c>
      <c r="F81" s="38">
        <f t="shared" si="18"/>
        <v>9.433962264150943E-3</v>
      </c>
      <c r="G81" s="32">
        <v>0</v>
      </c>
      <c r="H81" s="38">
        <f t="shared" si="19"/>
        <v>0</v>
      </c>
      <c r="I81" s="37">
        <v>3</v>
      </c>
      <c r="J81" s="31">
        <f t="shared" si="20"/>
        <v>1.5789473684210527E-2</v>
      </c>
      <c r="K81" s="36"/>
    </row>
    <row r="82" spans="2:11" x14ac:dyDescent="0.3">
      <c r="B82" s="4" t="s">
        <v>89</v>
      </c>
      <c r="C82" s="37">
        <v>1</v>
      </c>
      <c r="D82" s="38">
        <f t="shared" si="17"/>
        <v>1.8181818181818181E-2</v>
      </c>
      <c r="E82" s="37">
        <v>2</v>
      </c>
      <c r="F82" s="38">
        <f t="shared" si="18"/>
        <v>1.8867924528301886E-2</v>
      </c>
      <c r="G82" s="32">
        <v>0</v>
      </c>
      <c r="H82" s="38">
        <f t="shared" si="19"/>
        <v>0</v>
      </c>
      <c r="I82" s="37">
        <v>3</v>
      </c>
      <c r="J82" s="31">
        <f t="shared" si="20"/>
        <v>1.5789473684210527E-2</v>
      </c>
      <c r="K82" s="36"/>
    </row>
    <row r="83" spans="2:11" x14ac:dyDescent="0.3">
      <c r="B83" s="4" t="s">
        <v>105</v>
      </c>
      <c r="C83" s="37">
        <v>6</v>
      </c>
      <c r="D83" s="38">
        <f t="shared" si="17"/>
        <v>0.10909090909090909</v>
      </c>
      <c r="E83" s="37">
        <v>12</v>
      </c>
      <c r="F83" s="38">
        <f t="shared" si="18"/>
        <v>0.11320754716981132</v>
      </c>
      <c r="G83" s="32">
        <v>0</v>
      </c>
      <c r="H83" s="38">
        <f t="shared" si="19"/>
        <v>0</v>
      </c>
      <c r="I83" s="37">
        <v>18</v>
      </c>
      <c r="J83" s="31">
        <f t="shared" si="20"/>
        <v>9.4736842105263161E-2</v>
      </c>
      <c r="K83" s="36"/>
    </row>
    <row r="84" spans="2:11" x14ac:dyDescent="0.3">
      <c r="B84" s="4" t="s">
        <v>29</v>
      </c>
      <c r="C84" s="32">
        <v>0</v>
      </c>
      <c r="D84" s="38">
        <f t="shared" si="17"/>
        <v>0</v>
      </c>
      <c r="E84" s="37">
        <v>2</v>
      </c>
      <c r="F84" s="38">
        <f t="shared" si="18"/>
        <v>1.8867924528301886E-2</v>
      </c>
      <c r="G84" s="32">
        <v>0</v>
      </c>
      <c r="H84" s="38">
        <f t="shared" si="19"/>
        <v>0</v>
      </c>
      <c r="I84" s="37">
        <v>2</v>
      </c>
      <c r="J84" s="31">
        <f t="shared" si="20"/>
        <v>1.0526315789473684E-2</v>
      </c>
      <c r="K84" s="36"/>
    </row>
    <row r="85" spans="2:11" ht="28.8" x14ac:dyDescent="0.3">
      <c r="B85" s="18" t="s">
        <v>91</v>
      </c>
      <c r="C85" s="32">
        <v>0</v>
      </c>
      <c r="D85" s="38">
        <f t="shared" si="17"/>
        <v>0</v>
      </c>
      <c r="E85" s="32">
        <v>0</v>
      </c>
      <c r="F85" s="38">
        <f t="shared" si="18"/>
        <v>0</v>
      </c>
      <c r="G85" s="32">
        <v>0</v>
      </c>
      <c r="H85" s="38">
        <f t="shared" si="19"/>
        <v>0</v>
      </c>
      <c r="I85" s="32">
        <v>0</v>
      </c>
      <c r="J85" s="31">
        <f t="shared" si="20"/>
        <v>0</v>
      </c>
      <c r="K85" s="36"/>
    </row>
    <row r="86" spans="2:11" x14ac:dyDescent="0.3">
      <c r="B86" s="4" t="s">
        <v>92</v>
      </c>
      <c r="C86" s="37">
        <v>2</v>
      </c>
      <c r="D86" s="38">
        <f t="shared" si="17"/>
        <v>3.6363636363636362E-2</v>
      </c>
      <c r="E86" s="37">
        <v>13</v>
      </c>
      <c r="F86" s="38">
        <f t="shared" si="18"/>
        <v>0.12264150943396226</v>
      </c>
      <c r="G86" s="37">
        <v>3</v>
      </c>
      <c r="H86" s="38">
        <f t="shared" si="19"/>
        <v>0.10344827586206896</v>
      </c>
      <c r="I86" s="37">
        <v>18</v>
      </c>
      <c r="J86" s="31">
        <f t="shared" si="20"/>
        <v>9.4736842105263161E-2</v>
      </c>
      <c r="K86" s="36"/>
    </row>
    <row r="87" spans="2:11" ht="43.2" x14ac:dyDescent="0.3">
      <c r="B87" s="18" t="s">
        <v>93</v>
      </c>
      <c r="C87" s="32">
        <v>0</v>
      </c>
      <c r="D87" s="38">
        <f t="shared" si="17"/>
        <v>0</v>
      </c>
      <c r="E87" s="32">
        <v>0</v>
      </c>
      <c r="F87" s="38">
        <f t="shared" si="18"/>
        <v>0</v>
      </c>
      <c r="G87" s="32">
        <v>0</v>
      </c>
      <c r="H87" s="38">
        <f t="shared" si="19"/>
        <v>0</v>
      </c>
      <c r="I87" s="32">
        <v>0</v>
      </c>
      <c r="J87" s="31">
        <f t="shared" si="20"/>
        <v>0</v>
      </c>
      <c r="K87" s="36"/>
    </row>
    <row r="88" spans="2:11" ht="28.8" x14ac:dyDescent="0.3">
      <c r="B88" s="18" t="s">
        <v>47</v>
      </c>
      <c r="C88" s="37">
        <v>1</v>
      </c>
      <c r="D88" s="38">
        <f t="shared" si="17"/>
        <v>1.8181818181818181E-2</v>
      </c>
      <c r="E88" s="37">
        <v>1</v>
      </c>
      <c r="F88" s="38">
        <f t="shared" si="18"/>
        <v>9.433962264150943E-3</v>
      </c>
      <c r="G88" s="32">
        <v>0</v>
      </c>
      <c r="H88" s="38">
        <f t="shared" si="19"/>
        <v>0</v>
      </c>
      <c r="I88" s="37">
        <v>2</v>
      </c>
      <c r="J88" s="31">
        <f t="shared" si="20"/>
        <v>1.0526315789473684E-2</v>
      </c>
      <c r="K88" s="36"/>
    </row>
    <row r="89" spans="2:11" x14ac:dyDescent="0.3">
      <c r="B89" s="18" t="s">
        <v>94</v>
      </c>
      <c r="C89" s="32">
        <v>0</v>
      </c>
      <c r="D89" s="38">
        <f t="shared" si="17"/>
        <v>0</v>
      </c>
      <c r="E89" s="32">
        <v>0</v>
      </c>
      <c r="F89" s="38">
        <f t="shared" si="18"/>
        <v>0</v>
      </c>
      <c r="G89" s="32">
        <v>0</v>
      </c>
      <c r="H89" s="38">
        <f t="shared" si="19"/>
        <v>0</v>
      </c>
      <c r="I89" s="37">
        <v>3</v>
      </c>
      <c r="J89" s="31">
        <f t="shared" si="20"/>
        <v>1.5789473684210527E-2</v>
      </c>
      <c r="K89" s="36"/>
    </row>
    <row r="90" spans="2:11" x14ac:dyDescent="0.3">
      <c r="B90" s="18" t="s">
        <v>62</v>
      </c>
      <c r="C90" s="37">
        <v>9</v>
      </c>
      <c r="D90" s="38">
        <f t="shared" si="17"/>
        <v>0.16363636363636364</v>
      </c>
      <c r="E90" s="37">
        <v>12</v>
      </c>
      <c r="F90" s="38">
        <f t="shared" si="18"/>
        <v>0.11320754716981132</v>
      </c>
      <c r="G90" s="37">
        <v>7</v>
      </c>
      <c r="H90" s="38">
        <f t="shared" si="19"/>
        <v>0.2413793103448276</v>
      </c>
      <c r="I90" s="37">
        <v>28</v>
      </c>
      <c r="J90" s="31">
        <f t="shared" si="20"/>
        <v>0.14736842105263157</v>
      </c>
      <c r="K90" s="36"/>
    </row>
    <row r="91" spans="2:11" x14ac:dyDescent="0.3">
      <c r="B91" s="11" t="s">
        <v>63</v>
      </c>
      <c r="C91" s="37">
        <v>1</v>
      </c>
      <c r="D91" s="38">
        <f t="shared" si="17"/>
        <v>1.8181818181818181E-2</v>
      </c>
      <c r="E91" s="37">
        <v>9</v>
      </c>
      <c r="F91" s="38">
        <f t="shared" si="18"/>
        <v>8.4905660377358486E-2</v>
      </c>
      <c r="G91" s="37">
        <v>1</v>
      </c>
      <c r="H91" s="38">
        <f t="shared" si="19"/>
        <v>3.4482758620689655E-2</v>
      </c>
      <c r="I91" s="37">
        <v>11</v>
      </c>
      <c r="J91" s="31">
        <f t="shared" si="20"/>
        <v>5.7894736842105263E-2</v>
      </c>
      <c r="K91" s="36"/>
    </row>
    <row r="92" spans="2:11" x14ac:dyDescent="0.3">
      <c r="B92" s="18" t="s">
        <v>49</v>
      </c>
      <c r="C92" s="32">
        <v>0</v>
      </c>
      <c r="D92" s="38">
        <f t="shared" si="17"/>
        <v>0</v>
      </c>
      <c r="E92" s="32">
        <v>0</v>
      </c>
      <c r="F92" s="38">
        <f t="shared" si="18"/>
        <v>0</v>
      </c>
      <c r="G92" s="32">
        <v>0</v>
      </c>
      <c r="H92" s="38">
        <f t="shared" si="19"/>
        <v>0</v>
      </c>
      <c r="I92" s="32">
        <v>0</v>
      </c>
      <c r="J92" s="31">
        <f t="shared" si="20"/>
        <v>0</v>
      </c>
      <c r="K92" s="36"/>
    </row>
    <row r="93" spans="2:11" x14ac:dyDescent="0.3">
      <c r="B93" s="11" t="s">
        <v>17</v>
      </c>
      <c r="C93" s="32">
        <v>0</v>
      </c>
      <c r="D93" s="38">
        <f t="shared" si="17"/>
        <v>0</v>
      </c>
      <c r="E93" s="32">
        <v>0</v>
      </c>
      <c r="F93" s="38">
        <f t="shared" si="18"/>
        <v>0</v>
      </c>
      <c r="G93" s="32">
        <v>0</v>
      </c>
      <c r="H93" s="38">
        <f t="shared" si="19"/>
        <v>0</v>
      </c>
      <c r="I93" s="32">
        <v>0</v>
      </c>
      <c r="J93" s="31">
        <f t="shared" si="20"/>
        <v>0</v>
      </c>
      <c r="K93" s="36"/>
    </row>
    <row r="94" spans="2:11" x14ac:dyDescent="0.3">
      <c r="B94" s="18" t="s">
        <v>39</v>
      </c>
      <c r="C94" s="37">
        <v>4</v>
      </c>
      <c r="D94" s="38">
        <f t="shared" si="17"/>
        <v>7.2727272727272724E-2</v>
      </c>
      <c r="E94" s="37">
        <v>7</v>
      </c>
      <c r="F94" s="38">
        <f t="shared" si="18"/>
        <v>6.6037735849056603E-2</v>
      </c>
      <c r="G94" s="32">
        <v>0</v>
      </c>
      <c r="H94" s="38">
        <f t="shared" si="19"/>
        <v>0</v>
      </c>
      <c r="I94" s="37">
        <v>11</v>
      </c>
      <c r="J94" s="31">
        <f t="shared" si="20"/>
        <v>5.7894736842105263E-2</v>
      </c>
      <c r="K94" s="36"/>
    </row>
    <row r="95" spans="2:11" x14ac:dyDescent="0.3">
      <c r="B95" s="22" t="s">
        <v>109</v>
      </c>
    </row>
    <row r="96" spans="2:11" x14ac:dyDescent="0.3">
      <c r="B96" s="22"/>
    </row>
    <row r="97" spans="2:2" x14ac:dyDescent="0.3">
      <c r="B97" s="22"/>
    </row>
  </sheetData>
  <mergeCells count="35">
    <mergeCell ref="I19:J19"/>
    <mergeCell ref="E27:F27"/>
    <mergeCell ref="E35:F35"/>
    <mergeCell ref="G35:H35"/>
    <mergeCell ref="E44:F44"/>
    <mergeCell ref="G19:H19"/>
    <mergeCell ref="C19:D19"/>
    <mergeCell ref="E19:F19"/>
    <mergeCell ref="E11:F11"/>
    <mergeCell ref="B4:B5"/>
    <mergeCell ref="E4:F4"/>
    <mergeCell ref="B19:B20"/>
    <mergeCell ref="G4:H4"/>
    <mergeCell ref="I4:J4"/>
    <mergeCell ref="C4:D4"/>
    <mergeCell ref="B11:B12"/>
    <mergeCell ref="G11:H11"/>
    <mergeCell ref="C11:D11"/>
    <mergeCell ref="I11:J11"/>
    <mergeCell ref="G68:H68"/>
    <mergeCell ref="C68:D68"/>
    <mergeCell ref="I68:J68"/>
    <mergeCell ref="E68:F68"/>
    <mergeCell ref="B35:B36"/>
    <mergeCell ref="B44:B45"/>
    <mergeCell ref="G44:H44"/>
    <mergeCell ref="C44:D44"/>
    <mergeCell ref="I44:J44"/>
    <mergeCell ref="B68:B69"/>
    <mergeCell ref="C27:D27"/>
    <mergeCell ref="C35:D35"/>
    <mergeCell ref="I35:J35"/>
    <mergeCell ref="B27:B28"/>
    <mergeCell ref="G27:H27"/>
    <mergeCell ref="I27:J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7"/>
  <sheetViews>
    <sheetView topLeftCell="A109" workbookViewId="0">
      <selection sqref="A1:A1048576"/>
    </sheetView>
  </sheetViews>
  <sheetFormatPr defaultRowHeight="14.4" x14ac:dyDescent="0.3"/>
  <cols>
    <col min="2" max="2" width="75.44140625" customWidth="1"/>
    <col min="3" max="10" width="11.33203125" customWidth="1"/>
  </cols>
  <sheetData>
    <row r="1" spans="1:10" x14ac:dyDescent="0.3">
      <c r="B1" s="10" t="s">
        <v>106</v>
      </c>
    </row>
    <row r="2" spans="1:10" x14ac:dyDescent="0.3">
      <c r="B2" s="10"/>
    </row>
    <row r="3" spans="1:10" x14ac:dyDescent="0.3">
      <c r="B3" s="10" t="s">
        <v>64</v>
      </c>
    </row>
    <row r="4" spans="1:10" x14ac:dyDescent="0.3">
      <c r="B4" s="57" t="s">
        <v>0</v>
      </c>
      <c r="C4" s="56" t="s">
        <v>6</v>
      </c>
      <c r="D4" s="56"/>
      <c r="E4" s="56" t="s">
        <v>7</v>
      </c>
      <c r="F4" s="56"/>
      <c r="G4" s="56" t="s">
        <v>8</v>
      </c>
      <c r="H4" s="56"/>
      <c r="I4" s="56" t="s">
        <v>3</v>
      </c>
      <c r="J4" s="56"/>
    </row>
    <row r="5" spans="1:10" x14ac:dyDescent="0.3">
      <c r="B5" s="57"/>
      <c r="C5" s="29" t="s">
        <v>1</v>
      </c>
      <c r="D5" s="29" t="s">
        <v>2</v>
      </c>
      <c r="E5" s="29" t="s">
        <v>1</v>
      </c>
      <c r="F5" s="29" t="s">
        <v>2</v>
      </c>
      <c r="G5" s="29" t="s">
        <v>1</v>
      </c>
      <c r="H5" s="29" t="s">
        <v>2</v>
      </c>
      <c r="I5" s="29" t="s">
        <v>1</v>
      </c>
      <c r="J5" s="29" t="s">
        <v>2</v>
      </c>
    </row>
    <row r="6" spans="1:10" x14ac:dyDescent="0.3">
      <c r="B6" s="4" t="s">
        <v>65</v>
      </c>
      <c r="C6" s="19">
        <v>38</v>
      </c>
      <c r="D6" s="30">
        <f>C6/C$8</f>
        <v>0.26027397260273971</v>
      </c>
      <c r="E6" s="19">
        <v>17</v>
      </c>
      <c r="F6" s="30">
        <f>E6/E$8</f>
        <v>0.22368421052631579</v>
      </c>
      <c r="G6" s="19">
        <v>29</v>
      </c>
      <c r="H6" s="30">
        <f>G6/G$8</f>
        <v>0.33333333333333331</v>
      </c>
      <c r="I6" s="19">
        <v>84</v>
      </c>
      <c r="J6" s="30">
        <f>I6/I$8</f>
        <v>0.27184466019417475</v>
      </c>
    </row>
    <row r="7" spans="1:10" x14ac:dyDescent="0.3">
      <c r="B7" s="4" t="s">
        <v>66</v>
      </c>
      <c r="C7" s="19">
        <v>108</v>
      </c>
      <c r="D7" s="30">
        <f t="shared" ref="D7:D8" si="0">C7/C$8</f>
        <v>0.73972602739726023</v>
      </c>
      <c r="E7" s="19">
        <v>59</v>
      </c>
      <c r="F7" s="30">
        <f t="shared" ref="F7:F8" si="1">E7/E$8</f>
        <v>0.77631578947368418</v>
      </c>
      <c r="G7" s="19">
        <v>58</v>
      </c>
      <c r="H7" s="30">
        <f t="shared" ref="H7:H8" si="2">G7/G$8</f>
        <v>0.66666666666666663</v>
      </c>
      <c r="I7" s="19">
        <v>225</v>
      </c>
      <c r="J7" s="30">
        <f t="shared" ref="J7:J8" si="3">I7/I$8</f>
        <v>0.72815533980582525</v>
      </c>
    </row>
    <row r="8" spans="1:10" x14ac:dyDescent="0.3">
      <c r="B8" s="48" t="s">
        <v>3</v>
      </c>
      <c r="C8" s="34">
        <v>146</v>
      </c>
      <c r="D8" s="35">
        <f t="shared" si="0"/>
        <v>1</v>
      </c>
      <c r="E8" s="34">
        <v>76</v>
      </c>
      <c r="F8" s="35">
        <f t="shared" si="1"/>
        <v>1</v>
      </c>
      <c r="G8" s="34">
        <v>87</v>
      </c>
      <c r="H8" s="35">
        <f t="shared" si="2"/>
        <v>1</v>
      </c>
      <c r="I8" s="34">
        <v>309</v>
      </c>
      <c r="J8" s="35">
        <f t="shared" si="3"/>
        <v>1</v>
      </c>
    </row>
    <row r="9" spans="1:10" x14ac:dyDescent="0.3">
      <c r="B9" s="10"/>
    </row>
    <row r="10" spans="1:10" x14ac:dyDescent="0.3">
      <c r="A10" s="12"/>
      <c r="B10" s="10" t="s">
        <v>37</v>
      </c>
    </row>
    <row r="11" spans="1:10" x14ac:dyDescent="0.3">
      <c r="B11" s="57" t="s">
        <v>0</v>
      </c>
      <c r="C11" s="56" t="s">
        <v>6</v>
      </c>
      <c r="D11" s="56"/>
      <c r="E11" s="56" t="s">
        <v>7</v>
      </c>
      <c r="F11" s="56"/>
      <c r="G11" s="56" t="s">
        <v>8</v>
      </c>
      <c r="H11" s="56"/>
      <c r="I11" s="56" t="s">
        <v>3</v>
      </c>
      <c r="J11" s="56"/>
    </row>
    <row r="12" spans="1:10" x14ac:dyDescent="0.3">
      <c r="B12" s="57"/>
      <c r="C12" s="29" t="s">
        <v>1</v>
      </c>
      <c r="D12" s="29" t="s">
        <v>2</v>
      </c>
      <c r="E12" s="29" t="s">
        <v>1</v>
      </c>
      <c r="F12" s="29" t="s">
        <v>2</v>
      </c>
      <c r="G12" s="29" t="s">
        <v>1</v>
      </c>
      <c r="H12" s="29" t="s">
        <v>2</v>
      </c>
      <c r="I12" s="29" t="s">
        <v>1</v>
      </c>
      <c r="J12" s="29" t="s">
        <v>2</v>
      </c>
    </row>
    <row r="13" spans="1:10" x14ac:dyDescent="0.3">
      <c r="B13" s="4" t="s">
        <v>8</v>
      </c>
      <c r="C13" s="19">
        <v>0</v>
      </c>
      <c r="D13" s="30">
        <f>C13/C$16</f>
        <v>0</v>
      </c>
      <c r="E13" s="19">
        <v>0</v>
      </c>
      <c r="F13" s="30">
        <f>E13/E$16</f>
        <v>0</v>
      </c>
      <c r="G13" s="19">
        <v>53</v>
      </c>
      <c r="H13" s="30">
        <f>G13/G$16</f>
        <v>0.60919540229885061</v>
      </c>
      <c r="I13" s="19">
        <v>53</v>
      </c>
      <c r="J13" s="30">
        <f>I13/I$16</f>
        <v>0.17152103559870549</v>
      </c>
    </row>
    <row r="14" spans="1:10" x14ac:dyDescent="0.3">
      <c r="B14" s="4" t="s">
        <v>4</v>
      </c>
      <c r="C14" s="19">
        <v>43</v>
      </c>
      <c r="D14" s="30">
        <f t="shared" ref="D14:D16" si="4">C14/C$16</f>
        <v>0.29452054794520549</v>
      </c>
      <c r="E14" s="19">
        <v>16</v>
      </c>
      <c r="F14" s="30">
        <f t="shared" ref="F14:F16" si="5">E14/E$16</f>
        <v>0.21052631578947367</v>
      </c>
      <c r="G14" s="19">
        <v>18</v>
      </c>
      <c r="H14" s="30">
        <f t="shared" ref="H14:H16" si="6">G14/G$16</f>
        <v>0.20689655172413793</v>
      </c>
      <c r="I14" s="19">
        <v>77</v>
      </c>
      <c r="J14" s="30">
        <f t="shared" ref="J14:J16" si="7">I14/I$16</f>
        <v>0.24919093851132687</v>
      </c>
    </row>
    <row r="15" spans="1:10" x14ac:dyDescent="0.3">
      <c r="B15" s="4" t="s">
        <v>5</v>
      </c>
      <c r="C15" s="19">
        <v>103</v>
      </c>
      <c r="D15" s="30">
        <f t="shared" si="4"/>
        <v>0.70547945205479456</v>
      </c>
      <c r="E15" s="19">
        <v>60</v>
      </c>
      <c r="F15" s="30">
        <f t="shared" si="5"/>
        <v>0.78947368421052633</v>
      </c>
      <c r="G15" s="19">
        <v>16</v>
      </c>
      <c r="H15" s="30">
        <f t="shared" si="6"/>
        <v>0.18390804597701149</v>
      </c>
      <c r="I15" s="19">
        <v>179</v>
      </c>
      <c r="J15" s="30">
        <f t="shared" si="7"/>
        <v>0.57928802588996764</v>
      </c>
    </row>
    <row r="16" spans="1:10" x14ac:dyDescent="0.3">
      <c r="B16" s="3" t="s">
        <v>3</v>
      </c>
      <c r="C16" s="34">
        <v>146</v>
      </c>
      <c r="D16" s="35">
        <f t="shared" si="4"/>
        <v>1</v>
      </c>
      <c r="E16" s="34">
        <v>76</v>
      </c>
      <c r="F16" s="35">
        <f t="shared" si="5"/>
        <v>1</v>
      </c>
      <c r="G16" s="34">
        <v>87</v>
      </c>
      <c r="H16" s="35">
        <f t="shared" si="6"/>
        <v>1</v>
      </c>
      <c r="I16" s="34">
        <v>309</v>
      </c>
      <c r="J16" s="35">
        <f t="shared" si="7"/>
        <v>1</v>
      </c>
    </row>
    <row r="18" spans="1:10" x14ac:dyDescent="0.3">
      <c r="A18" s="12"/>
      <c r="B18" s="10" t="s">
        <v>11</v>
      </c>
    </row>
    <row r="19" spans="1:10" x14ac:dyDescent="0.3">
      <c r="B19" s="57" t="s">
        <v>0</v>
      </c>
      <c r="C19" s="56" t="s">
        <v>6</v>
      </c>
      <c r="D19" s="56"/>
      <c r="E19" s="56" t="s">
        <v>7</v>
      </c>
      <c r="F19" s="56"/>
      <c r="G19" s="56" t="s">
        <v>8</v>
      </c>
      <c r="H19" s="56"/>
      <c r="I19" s="56" t="s">
        <v>3</v>
      </c>
      <c r="J19" s="56"/>
    </row>
    <row r="20" spans="1:10" x14ac:dyDescent="0.3">
      <c r="B20" s="57"/>
      <c r="C20" s="29" t="s">
        <v>1</v>
      </c>
      <c r="D20" s="29" t="s">
        <v>2</v>
      </c>
      <c r="E20" s="29" t="s">
        <v>1</v>
      </c>
      <c r="F20" s="29" t="s">
        <v>2</v>
      </c>
      <c r="G20" s="29" t="s">
        <v>1</v>
      </c>
      <c r="H20" s="29" t="s">
        <v>2</v>
      </c>
      <c r="I20" s="29" t="s">
        <v>1</v>
      </c>
      <c r="J20" s="29" t="s">
        <v>2</v>
      </c>
    </row>
    <row r="21" spans="1:10" x14ac:dyDescent="0.3">
      <c r="B21" s="4" t="s">
        <v>59</v>
      </c>
      <c r="C21" s="19">
        <v>7</v>
      </c>
      <c r="D21" s="30">
        <f>C21/C$24</f>
        <v>4.7945205479452052E-2</v>
      </c>
      <c r="E21" s="19">
        <v>5</v>
      </c>
      <c r="F21" s="30">
        <f>E21/E$24</f>
        <v>6.5789473684210523E-2</v>
      </c>
      <c r="G21" s="19">
        <v>16</v>
      </c>
      <c r="H21" s="30">
        <f>G21/G$24</f>
        <v>0.18390804597701149</v>
      </c>
      <c r="I21" s="19">
        <v>28</v>
      </c>
      <c r="J21" s="30">
        <f>I21/I$24</f>
        <v>9.0614886731391592E-2</v>
      </c>
    </row>
    <row r="22" spans="1:10" x14ac:dyDescent="0.3">
      <c r="B22" s="4" t="s">
        <v>60</v>
      </c>
      <c r="C22" s="19">
        <v>138</v>
      </c>
      <c r="D22" s="30">
        <f t="shared" ref="D22:D24" si="8">C22/C$24</f>
        <v>0.9452054794520548</v>
      </c>
      <c r="E22" s="19">
        <v>71</v>
      </c>
      <c r="F22" s="30">
        <f t="shared" ref="F22:F24" si="9">E22/E$24</f>
        <v>0.93421052631578949</v>
      </c>
      <c r="G22" s="19">
        <v>71</v>
      </c>
      <c r="H22" s="30">
        <f t="shared" ref="H22:H24" si="10">G22/G$24</f>
        <v>0.81609195402298851</v>
      </c>
      <c r="I22" s="19">
        <v>280</v>
      </c>
      <c r="J22" s="30">
        <f t="shared" ref="J22:J24" si="11">I22/I$24</f>
        <v>0.90614886731391586</v>
      </c>
    </row>
    <row r="23" spans="1:10" x14ac:dyDescent="0.3">
      <c r="B23" s="4" t="s">
        <v>13</v>
      </c>
      <c r="C23" s="19">
        <v>1</v>
      </c>
      <c r="D23" s="30">
        <f t="shared" si="8"/>
        <v>6.8493150684931503E-3</v>
      </c>
      <c r="E23" s="19">
        <v>0</v>
      </c>
      <c r="F23" s="30">
        <f t="shared" si="9"/>
        <v>0</v>
      </c>
      <c r="G23" s="19">
        <v>0</v>
      </c>
      <c r="H23" s="30">
        <f t="shared" si="10"/>
        <v>0</v>
      </c>
      <c r="I23" s="19">
        <v>1</v>
      </c>
      <c r="J23" s="15" t="s">
        <v>61</v>
      </c>
    </row>
    <row r="24" spans="1:10" x14ac:dyDescent="0.3">
      <c r="B24" s="3" t="s">
        <v>3</v>
      </c>
      <c r="C24" s="34">
        <v>146</v>
      </c>
      <c r="D24" s="35">
        <f t="shared" si="8"/>
        <v>1</v>
      </c>
      <c r="E24" s="34">
        <v>76</v>
      </c>
      <c r="F24" s="35">
        <f t="shared" si="9"/>
        <v>1</v>
      </c>
      <c r="G24" s="34">
        <v>87</v>
      </c>
      <c r="H24" s="35">
        <f t="shared" si="10"/>
        <v>1</v>
      </c>
      <c r="I24" s="34">
        <v>309</v>
      </c>
      <c r="J24" s="35">
        <f t="shared" si="11"/>
        <v>1</v>
      </c>
    </row>
    <row r="26" spans="1:10" x14ac:dyDescent="0.3">
      <c r="A26" s="12"/>
      <c r="B26" s="10" t="s">
        <v>12</v>
      </c>
    </row>
    <row r="27" spans="1:10" x14ac:dyDescent="0.3">
      <c r="B27" s="57" t="s">
        <v>0</v>
      </c>
      <c r="C27" s="56" t="s">
        <v>6</v>
      </c>
      <c r="D27" s="56"/>
      <c r="E27" s="56" t="s">
        <v>7</v>
      </c>
      <c r="F27" s="56"/>
      <c r="G27" s="56" t="s">
        <v>8</v>
      </c>
      <c r="H27" s="56"/>
      <c r="I27" s="56" t="s">
        <v>3</v>
      </c>
      <c r="J27" s="56"/>
    </row>
    <row r="28" spans="1:10" x14ac:dyDescent="0.3">
      <c r="B28" s="57"/>
      <c r="C28" s="29" t="s">
        <v>1</v>
      </c>
      <c r="D28" s="29" t="s">
        <v>2</v>
      </c>
      <c r="E28" s="29" t="s">
        <v>1</v>
      </c>
      <c r="F28" s="29" t="s">
        <v>2</v>
      </c>
      <c r="G28" s="29" t="s">
        <v>1</v>
      </c>
      <c r="H28" s="29" t="s">
        <v>2</v>
      </c>
      <c r="I28" s="29" t="s">
        <v>1</v>
      </c>
      <c r="J28" s="29" t="s">
        <v>2</v>
      </c>
    </row>
    <row r="29" spans="1:10" x14ac:dyDescent="0.3">
      <c r="B29" s="4" t="s">
        <v>59</v>
      </c>
      <c r="C29" s="19">
        <v>4</v>
      </c>
      <c r="D29" s="30">
        <f>C29/C$32</f>
        <v>2.8776978417266189E-2</v>
      </c>
      <c r="E29" s="19">
        <v>8</v>
      </c>
      <c r="F29" s="30">
        <f>E29/E$32</f>
        <v>0.11267605633802817</v>
      </c>
      <c r="G29" s="19">
        <v>1</v>
      </c>
      <c r="H29" s="30">
        <f>G29/G$32</f>
        <v>1.4084507042253521E-2</v>
      </c>
      <c r="I29" s="19">
        <v>13</v>
      </c>
      <c r="J29" s="30">
        <f>I29/I$32</f>
        <v>4.6263345195729534E-2</v>
      </c>
    </row>
    <row r="30" spans="1:10" x14ac:dyDescent="0.3">
      <c r="B30" s="4" t="s">
        <v>60</v>
      </c>
      <c r="C30" s="19">
        <v>117</v>
      </c>
      <c r="D30" s="30">
        <f t="shared" ref="D30:D32" si="12">C30/C$32</f>
        <v>0.84172661870503596</v>
      </c>
      <c r="E30" s="19">
        <v>55</v>
      </c>
      <c r="F30" s="30">
        <f t="shared" ref="F30:F32" si="13">E30/E$32</f>
        <v>0.77464788732394363</v>
      </c>
      <c r="G30" s="19">
        <v>52</v>
      </c>
      <c r="H30" s="30">
        <f t="shared" ref="H30:H32" si="14">G30/G$32</f>
        <v>0.73239436619718312</v>
      </c>
      <c r="I30" s="19">
        <v>224</v>
      </c>
      <c r="J30" s="30">
        <f t="shared" ref="J30:J32" si="15">I30/I$32</f>
        <v>0.79715302491103202</v>
      </c>
    </row>
    <row r="31" spans="1:10" x14ac:dyDescent="0.3">
      <c r="B31" s="4" t="s">
        <v>58</v>
      </c>
      <c r="C31" s="19">
        <v>18</v>
      </c>
      <c r="D31" s="30">
        <f t="shared" si="12"/>
        <v>0.12949640287769784</v>
      </c>
      <c r="E31" s="19">
        <v>8</v>
      </c>
      <c r="F31" s="30">
        <f t="shared" si="13"/>
        <v>0.11267605633802817</v>
      </c>
      <c r="G31" s="19">
        <v>18</v>
      </c>
      <c r="H31" s="30">
        <f t="shared" si="14"/>
        <v>0.25352112676056338</v>
      </c>
      <c r="I31" s="19">
        <v>44</v>
      </c>
      <c r="J31" s="30">
        <f t="shared" si="15"/>
        <v>0.15658362989323843</v>
      </c>
    </row>
    <row r="32" spans="1:10" x14ac:dyDescent="0.3">
      <c r="B32" s="48" t="s">
        <v>3</v>
      </c>
      <c r="C32" s="34">
        <v>139</v>
      </c>
      <c r="D32" s="35">
        <f t="shared" si="12"/>
        <v>1</v>
      </c>
      <c r="E32" s="34">
        <v>71</v>
      </c>
      <c r="F32" s="35">
        <f t="shared" si="13"/>
        <v>1</v>
      </c>
      <c r="G32" s="34">
        <v>71</v>
      </c>
      <c r="H32" s="35">
        <f t="shared" si="14"/>
        <v>1</v>
      </c>
      <c r="I32" s="34">
        <v>281</v>
      </c>
      <c r="J32" s="35">
        <f t="shared" si="15"/>
        <v>1</v>
      </c>
    </row>
    <row r="34" spans="1:10" x14ac:dyDescent="0.3">
      <c r="A34" s="12"/>
      <c r="B34" s="10" t="s">
        <v>14</v>
      </c>
    </row>
    <row r="35" spans="1:10" x14ac:dyDescent="0.3">
      <c r="B35" s="57" t="s">
        <v>0</v>
      </c>
      <c r="C35" s="56" t="s">
        <v>6</v>
      </c>
      <c r="D35" s="56"/>
      <c r="E35" s="56" t="s">
        <v>7</v>
      </c>
      <c r="F35" s="56"/>
      <c r="G35" s="56" t="s">
        <v>8</v>
      </c>
      <c r="H35" s="56"/>
      <c r="I35" s="56" t="s">
        <v>3</v>
      </c>
      <c r="J35" s="56"/>
    </row>
    <row r="36" spans="1:10" x14ac:dyDescent="0.3">
      <c r="B36" s="57"/>
      <c r="C36" s="29" t="s">
        <v>1</v>
      </c>
      <c r="D36" s="29" t="s">
        <v>2</v>
      </c>
      <c r="E36" s="29" t="s">
        <v>1</v>
      </c>
      <c r="F36" s="29" t="s">
        <v>2</v>
      </c>
      <c r="G36" s="29" t="s">
        <v>1</v>
      </c>
      <c r="H36" s="29" t="s">
        <v>2</v>
      </c>
      <c r="I36" s="29" t="s">
        <v>1</v>
      </c>
      <c r="J36" s="29" t="s">
        <v>2</v>
      </c>
    </row>
    <row r="37" spans="1:10" x14ac:dyDescent="0.3">
      <c r="B37" s="4" t="s">
        <v>15</v>
      </c>
      <c r="C37" s="19">
        <v>27</v>
      </c>
      <c r="D37" s="30">
        <f>C37/C$41</f>
        <v>0.18493150684931506</v>
      </c>
      <c r="E37" s="19">
        <v>26</v>
      </c>
      <c r="F37" s="30">
        <f>E37/E$41</f>
        <v>0.34210526315789475</v>
      </c>
      <c r="G37" s="19">
        <v>18</v>
      </c>
      <c r="H37" s="30">
        <f>G37/G$41</f>
        <v>0.20689655172413793</v>
      </c>
      <c r="I37" s="19">
        <v>71</v>
      </c>
      <c r="J37" s="30">
        <f>I37/I$41</f>
        <v>0.22977346278317151</v>
      </c>
    </row>
    <row r="38" spans="1:10" x14ac:dyDescent="0.3">
      <c r="B38" s="4" t="s">
        <v>16</v>
      </c>
      <c r="C38" s="19">
        <v>15</v>
      </c>
      <c r="D38" s="30">
        <f t="shared" ref="D38:D41" si="16">C38/C$41</f>
        <v>0.10273972602739725</v>
      </c>
      <c r="E38" s="19">
        <v>17</v>
      </c>
      <c r="F38" s="30">
        <f t="shared" ref="F38:F41" si="17">E38/E$41</f>
        <v>0.22368421052631579</v>
      </c>
      <c r="G38" s="19">
        <v>13</v>
      </c>
      <c r="H38" s="30">
        <f t="shared" ref="H38:H41" si="18">G38/G$41</f>
        <v>0.14942528735632185</v>
      </c>
      <c r="I38" s="19">
        <v>45</v>
      </c>
      <c r="J38" s="30">
        <f t="shared" ref="J38:J41" si="19">I38/I$41</f>
        <v>0.14563106796116504</v>
      </c>
    </row>
    <row r="39" spans="1:10" x14ac:dyDescent="0.3">
      <c r="B39" s="4" t="s">
        <v>59</v>
      </c>
      <c r="C39" s="19">
        <v>104</v>
      </c>
      <c r="D39" s="30">
        <f t="shared" si="16"/>
        <v>0.71232876712328763</v>
      </c>
      <c r="E39" s="19">
        <v>33</v>
      </c>
      <c r="F39" s="30">
        <f t="shared" si="17"/>
        <v>0.43421052631578949</v>
      </c>
      <c r="G39" s="19">
        <v>53</v>
      </c>
      <c r="H39" s="30">
        <f t="shared" si="18"/>
        <v>0.60919540229885061</v>
      </c>
      <c r="I39" s="19">
        <v>190</v>
      </c>
      <c r="J39" s="30">
        <f t="shared" si="19"/>
        <v>0.61488673139158578</v>
      </c>
    </row>
    <row r="40" spans="1:10" x14ac:dyDescent="0.3">
      <c r="B40" s="4" t="s">
        <v>17</v>
      </c>
      <c r="C40" s="33">
        <v>0</v>
      </c>
      <c r="D40" s="30">
        <f t="shared" si="16"/>
        <v>0</v>
      </c>
      <c r="E40" s="33">
        <v>0</v>
      </c>
      <c r="F40" s="30">
        <f t="shared" si="17"/>
        <v>0</v>
      </c>
      <c r="G40" s="19">
        <v>3</v>
      </c>
      <c r="H40" s="30">
        <f t="shared" si="18"/>
        <v>3.4482758620689655E-2</v>
      </c>
      <c r="I40" s="19">
        <v>3</v>
      </c>
      <c r="J40" s="30">
        <f t="shared" si="19"/>
        <v>9.7087378640776691E-3</v>
      </c>
    </row>
    <row r="41" spans="1:10" x14ac:dyDescent="0.3">
      <c r="B41" s="48" t="s">
        <v>3</v>
      </c>
      <c r="C41" s="34">
        <v>146</v>
      </c>
      <c r="D41" s="35">
        <f t="shared" si="16"/>
        <v>1</v>
      </c>
      <c r="E41" s="34">
        <v>76</v>
      </c>
      <c r="F41" s="35">
        <f t="shared" si="17"/>
        <v>1</v>
      </c>
      <c r="G41" s="34">
        <v>87</v>
      </c>
      <c r="H41" s="35">
        <f t="shared" si="18"/>
        <v>1</v>
      </c>
      <c r="I41" s="34">
        <v>309</v>
      </c>
      <c r="J41" s="35">
        <f t="shared" si="19"/>
        <v>1</v>
      </c>
    </row>
    <row r="43" spans="1:10" x14ac:dyDescent="0.3">
      <c r="A43" s="12"/>
      <c r="B43" s="10" t="s">
        <v>19</v>
      </c>
    </row>
    <row r="44" spans="1:10" x14ac:dyDescent="0.3">
      <c r="B44" s="57" t="s">
        <v>0</v>
      </c>
      <c r="C44" s="56" t="s">
        <v>6</v>
      </c>
      <c r="D44" s="56"/>
      <c r="E44" s="56" t="s">
        <v>7</v>
      </c>
      <c r="F44" s="56"/>
      <c r="G44" s="56" t="s">
        <v>8</v>
      </c>
      <c r="H44" s="56"/>
      <c r="I44" s="56" t="s">
        <v>3</v>
      </c>
      <c r="J44" s="56"/>
    </row>
    <row r="45" spans="1:10" x14ac:dyDescent="0.3">
      <c r="B45" s="57"/>
      <c r="C45" s="29" t="s">
        <v>1</v>
      </c>
      <c r="D45" s="29" t="s">
        <v>2</v>
      </c>
      <c r="E45" s="29" t="s">
        <v>1</v>
      </c>
      <c r="F45" s="29" t="s">
        <v>2</v>
      </c>
      <c r="G45" s="29" t="s">
        <v>1</v>
      </c>
      <c r="H45" s="29" t="s">
        <v>2</v>
      </c>
      <c r="I45" s="29" t="s">
        <v>1</v>
      </c>
      <c r="J45" s="29" t="s">
        <v>2</v>
      </c>
    </row>
    <row r="46" spans="1:10" x14ac:dyDescent="0.3">
      <c r="B46" s="39" t="s">
        <v>18</v>
      </c>
      <c r="C46" s="37">
        <v>18</v>
      </c>
      <c r="D46" s="38">
        <f>C46/27</f>
        <v>0.66666666666666663</v>
      </c>
      <c r="E46" s="37">
        <v>14</v>
      </c>
      <c r="F46" s="38">
        <f>E46/26</f>
        <v>0.53846153846153844</v>
      </c>
      <c r="G46" s="37">
        <v>10</v>
      </c>
      <c r="H46" s="38">
        <f>G46/18</f>
        <v>0.55555555555555558</v>
      </c>
      <c r="I46" s="37">
        <v>42</v>
      </c>
      <c r="J46" s="43">
        <f>I46/71</f>
        <v>0.59154929577464788</v>
      </c>
    </row>
    <row r="47" spans="1:10" x14ac:dyDescent="0.3">
      <c r="B47" s="40" t="s">
        <v>23</v>
      </c>
      <c r="C47" s="37">
        <v>2</v>
      </c>
      <c r="D47" s="38">
        <f t="shared" ref="D47:D64" si="20">C47/27</f>
        <v>7.407407407407407E-2</v>
      </c>
      <c r="E47" s="37">
        <v>3</v>
      </c>
      <c r="F47" s="38">
        <f t="shared" ref="F47:F64" si="21">E47/26</f>
        <v>0.11538461538461539</v>
      </c>
      <c r="G47" s="32">
        <v>0</v>
      </c>
      <c r="H47" s="38">
        <f t="shared" ref="H47:H64" si="22">G47/18</f>
        <v>0</v>
      </c>
      <c r="I47" s="37">
        <v>5</v>
      </c>
      <c r="J47" s="43">
        <f t="shared" ref="J47:J64" si="23">I47/71</f>
        <v>7.0422535211267609E-2</v>
      </c>
    </row>
    <row r="48" spans="1:10" x14ac:dyDescent="0.3">
      <c r="B48" s="39" t="s">
        <v>21</v>
      </c>
      <c r="C48" s="37">
        <v>1</v>
      </c>
      <c r="D48" s="38">
        <f t="shared" si="20"/>
        <v>3.7037037037037035E-2</v>
      </c>
      <c r="E48" s="37">
        <v>1</v>
      </c>
      <c r="F48" s="38">
        <f t="shared" si="21"/>
        <v>3.8461538461538464E-2</v>
      </c>
      <c r="G48" s="37">
        <v>2</v>
      </c>
      <c r="H48" s="38">
        <f t="shared" si="22"/>
        <v>0.1111111111111111</v>
      </c>
      <c r="I48" s="37">
        <v>4</v>
      </c>
      <c r="J48" s="43">
        <f t="shared" si="23"/>
        <v>5.6338028169014086E-2</v>
      </c>
    </row>
    <row r="49" spans="2:10" x14ac:dyDescent="0.3">
      <c r="B49" s="39" t="s">
        <v>24</v>
      </c>
      <c r="C49" s="32">
        <v>0</v>
      </c>
      <c r="D49" s="38">
        <f t="shared" si="20"/>
        <v>0</v>
      </c>
      <c r="E49" s="32">
        <v>0</v>
      </c>
      <c r="F49" s="38">
        <f t="shared" si="21"/>
        <v>0</v>
      </c>
      <c r="G49" s="37">
        <v>2</v>
      </c>
      <c r="H49" s="38">
        <f t="shared" si="22"/>
        <v>0.1111111111111111</v>
      </c>
      <c r="I49" s="37">
        <v>2</v>
      </c>
      <c r="J49" s="43">
        <f t="shared" si="23"/>
        <v>2.8169014084507043E-2</v>
      </c>
    </row>
    <row r="50" spans="2:10" x14ac:dyDescent="0.3">
      <c r="B50" s="39" t="s">
        <v>22</v>
      </c>
      <c r="C50" s="32">
        <v>0</v>
      </c>
      <c r="D50" s="38">
        <f t="shared" si="20"/>
        <v>0</v>
      </c>
      <c r="E50" s="32">
        <v>0</v>
      </c>
      <c r="F50" s="38">
        <f t="shared" si="21"/>
        <v>0</v>
      </c>
      <c r="G50" s="32">
        <v>0</v>
      </c>
      <c r="H50" s="38">
        <f t="shared" si="22"/>
        <v>0</v>
      </c>
      <c r="I50" s="32">
        <v>0</v>
      </c>
      <c r="J50" s="43">
        <f t="shared" si="23"/>
        <v>0</v>
      </c>
    </row>
    <row r="51" spans="2:10" x14ac:dyDescent="0.3">
      <c r="B51" s="39" t="s">
        <v>25</v>
      </c>
      <c r="C51" s="37">
        <v>1</v>
      </c>
      <c r="D51" s="38">
        <f t="shared" si="20"/>
        <v>3.7037037037037035E-2</v>
      </c>
      <c r="E51" s="32">
        <v>0</v>
      </c>
      <c r="F51" s="38">
        <f t="shared" si="21"/>
        <v>0</v>
      </c>
      <c r="G51" s="32">
        <v>0</v>
      </c>
      <c r="H51" s="38">
        <f t="shared" si="22"/>
        <v>0</v>
      </c>
      <c r="I51" s="37">
        <v>1</v>
      </c>
      <c r="J51" s="43">
        <f t="shared" si="23"/>
        <v>1.4084507042253521E-2</v>
      </c>
    </row>
    <row r="52" spans="2:10" x14ac:dyDescent="0.3">
      <c r="B52" s="39" t="s">
        <v>26</v>
      </c>
      <c r="C52" s="32">
        <v>0</v>
      </c>
      <c r="D52" s="38">
        <f t="shared" si="20"/>
        <v>0</v>
      </c>
      <c r="E52" s="32">
        <v>0</v>
      </c>
      <c r="F52" s="38">
        <f t="shared" si="21"/>
        <v>0</v>
      </c>
      <c r="G52" s="32">
        <v>0</v>
      </c>
      <c r="H52" s="38">
        <f t="shared" si="22"/>
        <v>0</v>
      </c>
      <c r="I52" s="32">
        <v>0</v>
      </c>
      <c r="J52" s="43">
        <f t="shared" si="23"/>
        <v>0</v>
      </c>
    </row>
    <row r="53" spans="2:10" x14ac:dyDescent="0.3">
      <c r="B53" s="39" t="s">
        <v>27</v>
      </c>
      <c r="C53" s="37">
        <v>0</v>
      </c>
      <c r="D53" s="38">
        <f t="shared" si="20"/>
        <v>0</v>
      </c>
      <c r="E53" s="32">
        <v>0</v>
      </c>
      <c r="F53" s="38">
        <f t="shared" si="21"/>
        <v>0</v>
      </c>
      <c r="G53" s="32">
        <v>0</v>
      </c>
      <c r="H53" s="38">
        <f t="shared" si="22"/>
        <v>0</v>
      </c>
      <c r="I53" s="32">
        <v>0</v>
      </c>
      <c r="J53" s="43">
        <f t="shared" si="23"/>
        <v>0</v>
      </c>
    </row>
    <row r="54" spans="2:10" ht="28.8" x14ac:dyDescent="0.3">
      <c r="B54" s="40" t="s">
        <v>28</v>
      </c>
      <c r="C54" s="32">
        <v>0</v>
      </c>
      <c r="D54" s="38">
        <f t="shared" si="20"/>
        <v>0</v>
      </c>
      <c r="E54" s="37">
        <v>1</v>
      </c>
      <c r="F54" s="38">
        <f t="shared" si="21"/>
        <v>3.8461538461538464E-2</v>
      </c>
      <c r="G54" s="32">
        <v>0</v>
      </c>
      <c r="H54" s="38">
        <f t="shared" si="22"/>
        <v>0</v>
      </c>
      <c r="I54" s="37">
        <v>1</v>
      </c>
      <c r="J54" s="43">
        <f t="shared" si="23"/>
        <v>1.4084507042253521E-2</v>
      </c>
    </row>
    <row r="55" spans="2:10" ht="28.8" x14ac:dyDescent="0.3">
      <c r="B55" s="40" t="s">
        <v>34</v>
      </c>
      <c r="C55" s="32">
        <v>0</v>
      </c>
      <c r="D55" s="38">
        <f t="shared" si="20"/>
        <v>0</v>
      </c>
      <c r="E55" s="32">
        <v>0</v>
      </c>
      <c r="F55" s="38">
        <f t="shared" si="21"/>
        <v>0</v>
      </c>
      <c r="G55" s="32">
        <v>0</v>
      </c>
      <c r="H55" s="38">
        <f t="shared" si="22"/>
        <v>0</v>
      </c>
      <c r="I55" s="32">
        <v>0</v>
      </c>
      <c r="J55" s="43">
        <f t="shared" si="23"/>
        <v>0</v>
      </c>
    </row>
    <row r="56" spans="2:10" x14ac:dyDescent="0.3">
      <c r="B56" s="40" t="s">
        <v>29</v>
      </c>
      <c r="C56" s="32">
        <v>0</v>
      </c>
      <c r="D56" s="38">
        <f t="shared" si="20"/>
        <v>0</v>
      </c>
      <c r="E56" s="32">
        <v>0</v>
      </c>
      <c r="F56" s="38">
        <f t="shared" si="21"/>
        <v>0</v>
      </c>
      <c r="G56" s="32">
        <v>0</v>
      </c>
      <c r="H56" s="38">
        <f t="shared" si="22"/>
        <v>0</v>
      </c>
      <c r="I56" s="32">
        <v>0</v>
      </c>
      <c r="J56" s="43">
        <f t="shared" si="23"/>
        <v>0</v>
      </c>
    </row>
    <row r="57" spans="2:10" ht="28.8" x14ac:dyDescent="0.3">
      <c r="B57" s="40" t="s">
        <v>35</v>
      </c>
      <c r="C57" s="32">
        <v>0</v>
      </c>
      <c r="D57" s="38">
        <f t="shared" si="20"/>
        <v>0</v>
      </c>
      <c r="E57" s="32">
        <v>0</v>
      </c>
      <c r="F57" s="38">
        <f t="shared" si="21"/>
        <v>0</v>
      </c>
      <c r="G57" s="32">
        <v>0</v>
      </c>
      <c r="H57" s="38">
        <f t="shared" si="22"/>
        <v>0</v>
      </c>
      <c r="I57" s="32">
        <v>0</v>
      </c>
      <c r="J57" s="43">
        <f t="shared" si="23"/>
        <v>0</v>
      </c>
    </row>
    <row r="58" spans="2:10" x14ac:dyDescent="0.3">
      <c r="B58" s="40" t="s">
        <v>30</v>
      </c>
      <c r="C58" s="37">
        <v>4</v>
      </c>
      <c r="D58" s="38">
        <f t="shared" si="20"/>
        <v>0.14814814814814814</v>
      </c>
      <c r="E58" s="37">
        <v>4</v>
      </c>
      <c r="F58" s="38">
        <f t="shared" si="21"/>
        <v>0.15384615384615385</v>
      </c>
      <c r="G58" s="37">
        <v>3</v>
      </c>
      <c r="H58" s="38">
        <f t="shared" si="22"/>
        <v>0.16666666666666666</v>
      </c>
      <c r="I58" s="37">
        <v>11</v>
      </c>
      <c r="J58" s="43">
        <f t="shared" si="23"/>
        <v>0.15492957746478872</v>
      </c>
    </row>
    <row r="59" spans="2:10" ht="43.2" x14ac:dyDescent="0.3">
      <c r="B59" s="40" t="s">
        <v>31</v>
      </c>
      <c r="C59" s="32">
        <v>0</v>
      </c>
      <c r="D59" s="38">
        <f t="shared" si="20"/>
        <v>0</v>
      </c>
      <c r="E59" s="32">
        <v>0</v>
      </c>
      <c r="F59" s="38">
        <f t="shared" si="21"/>
        <v>0</v>
      </c>
      <c r="G59" s="32">
        <v>0</v>
      </c>
      <c r="H59" s="38">
        <f t="shared" si="22"/>
        <v>0</v>
      </c>
      <c r="I59" s="32">
        <v>0</v>
      </c>
      <c r="J59" s="43">
        <f t="shared" si="23"/>
        <v>0</v>
      </c>
    </row>
    <row r="60" spans="2:10" ht="28.8" x14ac:dyDescent="0.3">
      <c r="B60" s="40" t="s">
        <v>32</v>
      </c>
      <c r="C60" s="37">
        <v>1</v>
      </c>
      <c r="D60" s="38">
        <f t="shared" si="20"/>
        <v>3.7037037037037035E-2</v>
      </c>
      <c r="E60" s="37">
        <v>1</v>
      </c>
      <c r="F60" s="38">
        <f t="shared" si="21"/>
        <v>3.8461538461538464E-2</v>
      </c>
      <c r="G60" s="32">
        <v>0</v>
      </c>
      <c r="H60" s="38">
        <f t="shared" si="22"/>
        <v>0</v>
      </c>
      <c r="I60" s="37">
        <v>2</v>
      </c>
      <c r="J60" s="43">
        <f t="shared" si="23"/>
        <v>2.8169014084507043E-2</v>
      </c>
    </row>
    <row r="61" spans="2:10" x14ac:dyDescent="0.3">
      <c r="B61" s="40" t="s">
        <v>33</v>
      </c>
      <c r="C61" s="37"/>
      <c r="D61" s="38">
        <f t="shared" si="20"/>
        <v>0</v>
      </c>
      <c r="E61" s="37">
        <v>1</v>
      </c>
      <c r="F61" s="38">
        <f t="shared" si="21"/>
        <v>3.8461538461538464E-2</v>
      </c>
      <c r="G61" s="37">
        <v>1</v>
      </c>
      <c r="H61" s="38">
        <f t="shared" si="22"/>
        <v>5.5555555555555552E-2</v>
      </c>
      <c r="I61" s="37">
        <v>2</v>
      </c>
      <c r="J61" s="43">
        <f t="shared" si="23"/>
        <v>2.8169014084507043E-2</v>
      </c>
    </row>
    <row r="62" spans="2:10" x14ac:dyDescent="0.3">
      <c r="B62" s="39" t="s">
        <v>36</v>
      </c>
      <c r="C62" s="32">
        <v>0</v>
      </c>
      <c r="D62" s="38">
        <f t="shared" si="20"/>
        <v>0</v>
      </c>
      <c r="E62" s="32">
        <v>0</v>
      </c>
      <c r="F62" s="38">
        <f t="shared" si="21"/>
        <v>0</v>
      </c>
      <c r="G62" s="32">
        <v>0</v>
      </c>
      <c r="H62" s="38">
        <f t="shared" si="22"/>
        <v>0</v>
      </c>
      <c r="I62" s="32">
        <v>0</v>
      </c>
      <c r="J62" s="43">
        <f t="shared" si="23"/>
        <v>0</v>
      </c>
    </row>
    <row r="63" spans="2:10" x14ac:dyDescent="0.3">
      <c r="B63" s="39" t="s">
        <v>17</v>
      </c>
      <c r="C63" s="32">
        <v>0</v>
      </c>
      <c r="D63" s="38">
        <f t="shared" si="20"/>
        <v>0</v>
      </c>
      <c r="E63" s="32">
        <v>0</v>
      </c>
      <c r="F63" s="38">
        <f t="shared" si="21"/>
        <v>0</v>
      </c>
      <c r="G63" s="32">
        <v>0</v>
      </c>
      <c r="H63" s="38">
        <f t="shared" si="22"/>
        <v>0</v>
      </c>
      <c r="I63" s="32">
        <v>0</v>
      </c>
      <c r="J63" s="43">
        <f t="shared" si="23"/>
        <v>0</v>
      </c>
    </row>
    <row r="64" spans="2:10" x14ac:dyDescent="0.3">
      <c r="B64" s="39" t="s">
        <v>39</v>
      </c>
      <c r="C64" s="37">
        <v>0</v>
      </c>
      <c r="D64" s="38">
        <f t="shared" si="20"/>
        <v>0</v>
      </c>
      <c r="E64" s="37">
        <v>1</v>
      </c>
      <c r="F64" s="38">
        <f t="shared" si="21"/>
        <v>3.8461538461538464E-2</v>
      </c>
      <c r="G64" s="37">
        <v>0</v>
      </c>
      <c r="H64" s="38">
        <f t="shared" si="22"/>
        <v>0</v>
      </c>
      <c r="I64" s="37">
        <v>1</v>
      </c>
      <c r="J64" s="43">
        <f t="shared" si="23"/>
        <v>1.4084507042253521E-2</v>
      </c>
    </row>
    <row r="65" spans="1:11" ht="28.8" x14ac:dyDescent="0.3">
      <c r="B65" s="22" t="s">
        <v>107</v>
      </c>
    </row>
    <row r="66" spans="1:11" x14ac:dyDescent="0.3">
      <c r="B66" s="22"/>
    </row>
    <row r="67" spans="1:11" x14ac:dyDescent="0.3">
      <c r="A67" s="12"/>
      <c r="B67" s="10" t="s">
        <v>20</v>
      </c>
    </row>
    <row r="68" spans="1:11" x14ac:dyDescent="0.3">
      <c r="B68" s="57" t="s">
        <v>0</v>
      </c>
      <c r="C68" s="56" t="s">
        <v>6</v>
      </c>
      <c r="D68" s="56"/>
      <c r="E68" s="56" t="s">
        <v>7</v>
      </c>
      <c r="F68" s="56"/>
      <c r="G68" s="56" t="s">
        <v>8</v>
      </c>
      <c r="H68" s="56"/>
      <c r="I68" s="56" t="s">
        <v>3</v>
      </c>
      <c r="J68" s="56"/>
    </row>
    <row r="69" spans="1:11" x14ac:dyDescent="0.3">
      <c r="B69" s="57"/>
      <c r="C69" s="29" t="s">
        <v>1</v>
      </c>
      <c r="D69" s="29" t="s">
        <v>2</v>
      </c>
      <c r="E69" s="29" t="s">
        <v>1</v>
      </c>
      <c r="F69" s="29" t="s">
        <v>2</v>
      </c>
      <c r="G69" s="29" t="s">
        <v>1</v>
      </c>
      <c r="H69" s="29" t="s">
        <v>2</v>
      </c>
      <c r="I69" s="29" t="s">
        <v>1</v>
      </c>
      <c r="J69" s="29" t="s">
        <v>2</v>
      </c>
    </row>
    <row r="70" spans="1:11" x14ac:dyDescent="0.3">
      <c r="B70" s="11" t="s">
        <v>50</v>
      </c>
      <c r="C70" s="37">
        <v>23</v>
      </c>
      <c r="D70" s="38">
        <f>C70/104</f>
        <v>0.22115384615384615</v>
      </c>
      <c r="E70" s="37">
        <v>5</v>
      </c>
      <c r="F70" s="38">
        <f>E70/33</f>
        <v>0.15151515151515152</v>
      </c>
      <c r="G70" s="37">
        <v>6</v>
      </c>
      <c r="H70" s="38">
        <f>G70/53</f>
        <v>0.11320754716981132</v>
      </c>
      <c r="I70" s="37">
        <v>34</v>
      </c>
      <c r="J70" s="31">
        <f>H70/190</f>
        <v>5.9582919563058593E-4</v>
      </c>
      <c r="K70" s="36"/>
    </row>
    <row r="71" spans="1:11" x14ac:dyDescent="0.3">
      <c r="B71" s="11" t="s">
        <v>51</v>
      </c>
      <c r="C71" s="37">
        <v>14</v>
      </c>
      <c r="D71" s="38">
        <f t="shared" ref="D71:D94" si="24">C71/104</f>
        <v>0.13461538461538461</v>
      </c>
      <c r="E71" s="37">
        <v>1</v>
      </c>
      <c r="F71" s="38">
        <f t="shared" ref="F71:F94" si="25">E71/33</f>
        <v>3.0303030303030304E-2</v>
      </c>
      <c r="G71" s="37">
        <v>5</v>
      </c>
      <c r="H71" s="38">
        <f t="shared" ref="H71:H94" si="26">G71/53</f>
        <v>9.4339622641509441E-2</v>
      </c>
      <c r="I71" s="37">
        <v>20</v>
      </c>
      <c r="J71" s="31">
        <f t="shared" ref="J71:J94" si="27">H71/190</f>
        <v>4.965243296921549E-4</v>
      </c>
      <c r="K71" s="36"/>
    </row>
    <row r="72" spans="1:11" x14ac:dyDescent="0.3">
      <c r="B72" s="18" t="s">
        <v>54</v>
      </c>
      <c r="C72" s="32">
        <v>0</v>
      </c>
      <c r="D72" s="38">
        <f t="shared" si="24"/>
        <v>0</v>
      </c>
      <c r="E72" s="32">
        <v>0</v>
      </c>
      <c r="F72" s="38">
        <f t="shared" si="25"/>
        <v>0</v>
      </c>
      <c r="G72" s="32">
        <v>0</v>
      </c>
      <c r="H72" s="38">
        <f t="shared" si="26"/>
        <v>0</v>
      </c>
      <c r="I72" s="32">
        <v>0</v>
      </c>
      <c r="J72" s="31">
        <f t="shared" si="27"/>
        <v>0</v>
      </c>
      <c r="K72" s="36"/>
    </row>
    <row r="73" spans="1:11" x14ac:dyDescent="0.3">
      <c r="B73" s="18" t="s">
        <v>52</v>
      </c>
      <c r="C73" s="37">
        <v>3</v>
      </c>
      <c r="D73" s="38">
        <f t="shared" si="24"/>
        <v>2.8846153846153848E-2</v>
      </c>
      <c r="E73" s="32">
        <v>0</v>
      </c>
      <c r="F73" s="38">
        <f t="shared" si="25"/>
        <v>0</v>
      </c>
      <c r="G73" s="32">
        <v>0</v>
      </c>
      <c r="H73" s="38">
        <f t="shared" si="26"/>
        <v>0</v>
      </c>
      <c r="I73" s="37">
        <v>3</v>
      </c>
      <c r="J73" s="31">
        <f t="shared" si="27"/>
        <v>0</v>
      </c>
      <c r="K73" s="36"/>
    </row>
    <row r="74" spans="1:11" x14ac:dyDescent="0.3">
      <c r="B74" s="18" t="s">
        <v>53</v>
      </c>
      <c r="C74" s="37">
        <v>19</v>
      </c>
      <c r="D74" s="38">
        <f t="shared" si="24"/>
        <v>0.18269230769230768</v>
      </c>
      <c r="E74" s="37">
        <v>4</v>
      </c>
      <c r="F74" s="38">
        <f t="shared" si="25"/>
        <v>0.12121212121212122</v>
      </c>
      <c r="G74" s="37">
        <v>6</v>
      </c>
      <c r="H74" s="38">
        <f t="shared" si="26"/>
        <v>0.11320754716981132</v>
      </c>
      <c r="I74" s="37">
        <v>29</v>
      </c>
      <c r="J74" s="31">
        <f t="shared" si="27"/>
        <v>5.9582919563058593E-4</v>
      </c>
      <c r="K74" s="36"/>
    </row>
    <row r="75" spans="1:11" x14ac:dyDescent="0.3">
      <c r="B75" s="18" t="s">
        <v>57</v>
      </c>
      <c r="C75" s="37">
        <v>15</v>
      </c>
      <c r="D75" s="38">
        <f t="shared" si="24"/>
        <v>0.14423076923076922</v>
      </c>
      <c r="E75" s="37">
        <v>6</v>
      </c>
      <c r="F75" s="38">
        <f t="shared" si="25"/>
        <v>0.18181818181818182</v>
      </c>
      <c r="G75" s="37">
        <v>10</v>
      </c>
      <c r="H75" s="38">
        <f t="shared" si="26"/>
        <v>0.18867924528301888</v>
      </c>
      <c r="I75" s="37">
        <v>31</v>
      </c>
      <c r="J75" s="31">
        <f t="shared" si="27"/>
        <v>9.930486593843098E-4</v>
      </c>
      <c r="K75" s="36"/>
    </row>
    <row r="76" spans="1:11" x14ac:dyDescent="0.3">
      <c r="B76" s="11" t="s">
        <v>55</v>
      </c>
      <c r="C76" s="37">
        <v>2</v>
      </c>
      <c r="D76" s="38">
        <f t="shared" si="24"/>
        <v>1.9230769230769232E-2</v>
      </c>
      <c r="E76" s="32">
        <v>0</v>
      </c>
      <c r="F76" s="38">
        <f t="shared" si="25"/>
        <v>0</v>
      </c>
      <c r="G76" s="37">
        <v>1</v>
      </c>
      <c r="H76" s="38">
        <f t="shared" si="26"/>
        <v>1.8867924528301886E-2</v>
      </c>
      <c r="I76" s="37">
        <v>3</v>
      </c>
      <c r="J76" s="31">
        <f t="shared" si="27"/>
        <v>9.9304865938430983E-5</v>
      </c>
      <c r="K76" s="36"/>
    </row>
    <row r="77" spans="1:11" x14ac:dyDescent="0.3">
      <c r="B77" s="11" t="s">
        <v>56</v>
      </c>
      <c r="C77" s="37">
        <v>1</v>
      </c>
      <c r="D77" s="38">
        <f t="shared" si="24"/>
        <v>9.6153846153846159E-3</v>
      </c>
      <c r="E77" s="32">
        <v>0</v>
      </c>
      <c r="F77" s="38">
        <f t="shared" si="25"/>
        <v>0</v>
      </c>
      <c r="G77" s="32">
        <v>0</v>
      </c>
      <c r="H77" s="38">
        <f t="shared" si="26"/>
        <v>0</v>
      </c>
      <c r="I77" s="37">
        <v>1</v>
      </c>
      <c r="J77" s="31">
        <f t="shared" si="27"/>
        <v>0</v>
      </c>
      <c r="K77" s="36"/>
    </row>
    <row r="78" spans="1:11" x14ac:dyDescent="0.3">
      <c r="B78" s="11" t="s">
        <v>40</v>
      </c>
      <c r="C78" s="37">
        <v>4</v>
      </c>
      <c r="D78" s="38">
        <f t="shared" si="24"/>
        <v>3.8461538461538464E-2</v>
      </c>
      <c r="E78" s="37">
        <v>2</v>
      </c>
      <c r="F78" s="38">
        <f t="shared" si="25"/>
        <v>6.0606060606060608E-2</v>
      </c>
      <c r="G78" s="37">
        <v>3</v>
      </c>
      <c r="H78" s="38">
        <f t="shared" si="26"/>
        <v>5.6603773584905662E-2</v>
      </c>
      <c r="I78" s="37">
        <v>9</v>
      </c>
      <c r="J78" s="31">
        <f t="shared" si="27"/>
        <v>2.9791459781529296E-4</v>
      </c>
      <c r="K78" s="36"/>
    </row>
    <row r="79" spans="1:11" x14ac:dyDescent="0.3">
      <c r="B79" s="11" t="s">
        <v>26</v>
      </c>
      <c r="C79" s="32">
        <v>0</v>
      </c>
      <c r="D79" s="38">
        <f t="shared" si="24"/>
        <v>0</v>
      </c>
      <c r="E79" s="37">
        <v>1</v>
      </c>
      <c r="F79" s="38">
        <f t="shared" si="25"/>
        <v>3.0303030303030304E-2</v>
      </c>
      <c r="G79" s="32">
        <v>0</v>
      </c>
      <c r="H79" s="38">
        <f t="shared" si="26"/>
        <v>0</v>
      </c>
      <c r="I79" s="37">
        <v>1</v>
      </c>
      <c r="J79" s="31">
        <f t="shared" si="27"/>
        <v>0</v>
      </c>
      <c r="K79" s="36"/>
    </row>
    <row r="80" spans="1:11" ht="28.8" x14ac:dyDescent="0.3">
      <c r="B80" s="18" t="s">
        <v>41</v>
      </c>
      <c r="C80" s="32">
        <v>0</v>
      </c>
      <c r="D80" s="38">
        <f t="shared" si="24"/>
        <v>0</v>
      </c>
      <c r="E80" s="37">
        <v>2</v>
      </c>
      <c r="F80" s="38">
        <f t="shared" si="25"/>
        <v>6.0606060606060608E-2</v>
      </c>
      <c r="G80" s="32">
        <v>0</v>
      </c>
      <c r="H80" s="38">
        <f t="shared" si="26"/>
        <v>0</v>
      </c>
      <c r="I80" s="37">
        <v>2</v>
      </c>
      <c r="J80" s="31">
        <f t="shared" si="27"/>
        <v>0</v>
      </c>
      <c r="K80" s="36"/>
    </row>
    <row r="81" spans="2:11" x14ac:dyDescent="0.3">
      <c r="B81" s="11" t="s">
        <v>42</v>
      </c>
      <c r="C81" s="37">
        <v>1</v>
      </c>
      <c r="D81" s="38">
        <f t="shared" si="24"/>
        <v>9.6153846153846159E-3</v>
      </c>
      <c r="E81" s="37">
        <v>1</v>
      </c>
      <c r="F81" s="38">
        <f t="shared" si="25"/>
        <v>3.0303030303030304E-2</v>
      </c>
      <c r="G81" s="37">
        <v>1</v>
      </c>
      <c r="H81" s="38">
        <f t="shared" si="26"/>
        <v>1.8867924528301886E-2</v>
      </c>
      <c r="I81" s="37">
        <v>3</v>
      </c>
      <c r="J81" s="31">
        <f t="shared" si="27"/>
        <v>9.9304865938430983E-5</v>
      </c>
      <c r="K81" s="36"/>
    </row>
    <row r="82" spans="2:11" x14ac:dyDescent="0.3">
      <c r="B82" s="11" t="s">
        <v>43</v>
      </c>
      <c r="C82" s="37">
        <v>3</v>
      </c>
      <c r="D82" s="38">
        <f t="shared" si="24"/>
        <v>2.8846153846153848E-2</v>
      </c>
      <c r="E82" s="32">
        <v>0</v>
      </c>
      <c r="F82" s="38">
        <f t="shared" si="25"/>
        <v>0</v>
      </c>
      <c r="G82" s="32">
        <v>0</v>
      </c>
      <c r="H82" s="38">
        <f t="shared" si="26"/>
        <v>0</v>
      </c>
      <c r="I82" s="37">
        <v>3</v>
      </c>
      <c r="J82" s="31">
        <f t="shared" si="27"/>
        <v>0</v>
      </c>
      <c r="K82" s="36"/>
    </row>
    <row r="83" spans="2:11" ht="28.8" x14ac:dyDescent="0.3">
      <c r="B83" s="18" t="s">
        <v>44</v>
      </c>
      <c r="C83" s="37">
        <v>12</v>
      </c>
      <c r="D83" s="38">
        <f t="shared" si="24"/>
        <v>0.11538461538461539</v>
      </c>
      <c r="E83" s="37">
        <v>3</v>
      </c>
      <c r="F83" s="38">
        <f t="shared" si="25"/>
        <v>9.0909090909090912E-2</v>
      </c>
      <c r="G83" s="37">
        <v>3</v>
      </c>
      <c r="H83" s="38">
        <f t="shared" si="26"/>
        <v>5.6603773584905662E-2</v>
      </c>
      <c r="I83" s="37">
        <v>18</v>
      </c>
      <c r="J83" s="31">
        <f t="shared" si="27"/>
        <v>2.9791459781529296E-4</v>
      </c>
      <c r="K83" s="36"/>
    </row>
    <row r="84" spans="2:11" x14ac:dyDescent="0.3">
      <c r="B84" s="18" t="s">
        <v>29</v>
      </c>
      <c r="C84" s="37">
        <v>2</v>
      </c>
      <c r="D84" s="38">
        <f t="shared" si="24"/>
        <v>1.9230769230769232E-2</v>
      </c>
      <c r="E84" s="32">
        <v>0</v>
      </c>
      <c r="F84" s="38">
        <f t="shared" si="25"/>
        <v>0</v>
      </c>
      <c r="G84" s="32">
        <v>0</v>
      </c>
      <c r="H84" s="38">
        <f t="shared" si="26"/>
        <v>0</v>
      </c>
      <c r="I84" s="37">
        <v>2</v>
      </c>
      <c r="J84" s="31">
        <f t="shared" si="27"/>
        <v>0</v>
      </c>
      <c r="K84" s="36"/>
    </row>
    <row r="85" spans="2:11" ht="28.8" x14ac:dyDescent="0.3">
      <c r="B85" s="18" t="s">
        <v>35</v>
      </c>
      <c r="C85" s="32">
        <v>0</v>
      </c>
      <c r="D85" s="38">
        <f t="shared" si="24"/>
        <v>0</v>
      </c>
      <c r="E85" s="32">
        <v>0</v>
      </c>
      <c r="F85" s="38">
        <f t="shared" si="25"/>
        <v>0</v>
      </c>
      <c r="G85" s="32">
        <v>0</v>
      </c>
      <c r="H85" s="38">
        <f t="shared" si="26"/>
        <v>0</v>
      </c>
      <c r="I85" s="32">
        <v>0</v>
      </c>
      <c r="J85" s="31">
        <f t="shared" si="27"/>
        <v>0</v>
      </c>
      <c r="K85" s="36"/>
    </row>
    <row r="86" spans="2:11" x14ac:dyDescent="0.3">
      <c r="B86" s="18" t="s">
        <v>45</v>
      </c>
      <c r="C86" s="37">
        <v>9</v>
      </c>
      <c r="D86" s="38">
        <f t="shared" si="24"/>
        <v>8.6538461538461536E-2</v>
      </c>
      <c r="E86" s="37">
        <v>4</v>
      </c>
      <c r="F86" s="38">
        <f t="shared" si="25"/>
        <v>0.12121212121212122</v>
      </c>
      <c r="G86" s="37">
        <v>5</v>
      </c>
      <c r="H86" s="38">
        <f t="shared" si="26"/>
        <v>9.4339622641509441E-2</v>
      </c>
      <c r="I86" s="37">
        <v>18</v>
      </c>
      <c r="J86" s="31">
        <f t="shared" si="27"/>
        <v>4.965243296921549E-4</v>
      </c>
      <c r="K86" s="36"/>
    </row>
    <row r="87" spans="2:11" ht="43.2" x14ac:dyDescent="0.3">
      <c r="B87" s="18" t="s">
        <v>46</v>
      </c>
      <c r="C87" s="32">
        <v>0</v>
      </c>
      <c r="D87" s="38">
        <f t="shared" si="24"/>
        <v>0</v>
      </c>
      <c r="E87" s="32">
        <v>0</v>
      </c>
      <c r="F87" s="38">
        <f t="shared" si="25"/>
        <v>0</v>
      </c>
      <c r="G87" s="32">
        <v>0</v>
      </c>
      <c r="H87" s="38">
        <f t="shared" si="26"/>
        <v>0</v>
      </c>
      <c r="I87" s="32">
        <v>0</v>
      </c>
      <c r="J87" s="31">
        <f t="shared" si="27"/>
        <v>0</v>
      </c>
      <c r="K87" s="36"/>
    </row>
    <row r="88" spans="2:11" ht="28.8" x14ac:dyDescent="0.3">
      <c r="B88" s="18" t="s">
        <v>47</v>
      </c>
      <c r="C88" s="32">
        <v>0</v>
      </c>
      <c r="D88" s="38">
        <f t="shared" si="24"/>
        <v>0</v>
      </c>
      <c r="E88" s="37">
        <v>2</v>
      </c>
      <c r="F88" s="38">
        <f t="shared" si="25"/>
        <v>6.0606060606060608E-2</v>
      </c>
      <c r="G88" s="32">
        <v>0</v>
      </c>
      <c r="H88" s="38">
        <f t="shared" si="26"/>
        <v>0</v>
      </c>
      <c r="I88" s="37">
        <v>2</v>
      </c>
      <c r="J88" s="31">
        <f t="shared" si="27"/>
        <v>0</v>
      </c>
      <c r="K88" s="36"/>
    </row>
    <row r="89" spans="2:11" x14ac:dyDescent="0.3">
      <c r="B89" s="18" t="s">
        <v>48</v>
      </c>
      <c r="C89" s="37">
        <v>3</v>
      </c>
      <c r="D89" s="38">
        <f t="shared" si="24"/>
        <v>2.8846153846153848E-2</v>
      </c>
      <c r="E89" s="32">
        <v>0</v>
      </c>
      <c r="F89" s="38">
        <f t="shared" si="25"/>
        <v>0</v>
      </c>
      <c r="G89" s="32">
        <v>0</v>
      </c>
      <c r="H89" s="38">
        <f t="shared" si="26"/>
        <v>0</v>
      </c>
      <c r="I89" s="37">
        <v>3</v>
      </c>
      <c r="J89" s="31">
        <f t="shared" si="27"/>
        <v>0</v>
      </c>
      <c r="K89" s="36"/>
    </row>
    <row r="90" spans="2:11" x14ac:dyDescent="0.3">
      <c r="B90" s="18" t="s">
        <v>62</v>
      </c>
      <c r="C90" s="37">
        <v>9</v>
      </c>
      <c r="D90" s="38">
        <f t="shared" si="24"/>
        <v>8.6538461538461536E-2</v>
      </c>
      <c r="E90" s="37">
        <v>1</v>
      </c>
      <c r="F90" s="38">
        <f t="shared" si="25"/>
        <v>3.0303030303030304E-2</v>
      </c>
      <c r="G90" s="37">
        <v>1</v>
      </c>
      <c r="H90" s="38">
        <f t="shared" si="26"/>
        <v>1.8867924528301886E-2</v>
      </c>
      <c r="I90" s="37">
        <v>11</v>
      </c>
      <c r="J90" s="31">
        <f t="shared" si="27"/>
        <v>9.9304865938430983E-5</v>
      </c>
      <c r="K90" s="36"/>
    </row>
    <row r="91" spans="2:11" x14ac:dyDescent="0.3">
      <c r="B91" s="11" t="s">
        <v>63</v>
      </c>
      <c r="C91" s="37">
        <v>7</v>
      </c>
      <c r="D91" s="38">
        <f t="shared" si="24"/>
        <v>6.7307692307692304E-2</v>
      </c>
      <c r="E91" s="37">
        <v>5</v>
      </c>
      <c r="F91" s="38">
        <f t="shared" si="25"/>
        <v>0.15151515151515152</v>
      </c>
      <c r="G91" s="37">
        <v>16</v>
      </c>
      <c r="H91" s="38">
        <f t="shared" si="26"/>
        <v>0.30188679245283018</v>
      </c>
      <c r="I91" s="37">
        <v>28</v>
      </c>
      <c r="J91" s="31">
        <f t="shared" si="27"/>
        <v>1.5888778550148957E-3</v>
      </c>
      <c r="K91" s="36"/>
    </row>
    <row r="92" spans="2:11" x14ac:dyDescent="0.3">
      <c r="B92" s="18" t="s">
        <v>49</v>
      </c>
      <c r="C92" s="32">
        <v>0</v>
      </c>
      <c r="D92" s="38">
        <f t="shared" si="24"/>
        <v>0</v>
      </c>
      <c r="E92" s="32">
        <v>0</v>
      </c>
      <c r="F92" s="38">
        <f t="shared" si="25"/>
        <v>0</v>
      </c>
      <c r="G92" s="32">
        <v>0</v>
      </c>
      <c r="H92" s="38">
        <f t="shared" si="26"/>
        <v>0</v>
      </c>
      <c r="I92" s="32">
        <v>0</v>
      </c>
      <c r="J92" s="31">
        <f t="shared" si="27"/>
        <v>0</v>
      </c>
      <c r="K92" s="36"/>
    </row>
    <row r="93" spans="2:11" x14ac:dyDescent="0.3">
      <c r="B93" s="11" t="s">
        <v>17</v>
      </c>
      <c r="C93" s="32">
        <v>0</v>
      </c>
      <c r="D93" s="38">
        <f t="shared" si="24"/>
        <v>0</v>
      </c>
      <c r="E93" s="32">
        <v>0</v>
      </c>
      <c r="F93" s="38">
        <f t="shared" si="25"/>
        <v>0</v>
      </c>
      <c r="G93" s="32">
        <v>0</v>
      </c>
      <c r="H93" s="38">
        <f t="shared" si="26"/>
        <v>0</v>
      </c>
      <c r="I93" s="32">
        <v>0</v>
      </c>
      <c r="J93" s="31">
        <f t="shared" si="27"/>
        <v>0</v>
      </c>
      <c r="K93" s="36"/>
    </row>
    <row r="94" spans="2:11" x14ac:dyDescent="0.3">
      <c r="B94" s="18" t="s">
        <v>39</v>
      </c>
      <c r="C94" s="37">
        <v>7</v>
      </c>
      <c r="D94" s="38">
        <f t="shared" si="24"/>
        <v>6.7307692307692304E-2</v>
      </c>
      <c r="E94" s="37">
        <v>2</v>
      </c>
      <c r="F94" s="38">
        <f t="shared" si="25"/>
        <v>6.0606060606060608E-2</v>
      </c>
      <c r="G94" s="37">
        <v>2</v>
      </c>
      <c r="H94" s="38">
        <f t="shared" si="26"/>
        <v>3.7735849056603772E-2</v>
      </c>
      <c r="I94" s="37">
        <v>11</v>
      </c>
      <c r="J94" s="31">
        <f t="shared" si="27"/>
        <v>1.9860973187686197E-4</v>
      </c>
      <c r="K94" s="36"/>
    </row>
    <row r="95" spans="2:11" x14ac:dyDescent="0.3">
      <c r="B95" s="22" t="s">
        <v>109</v>
      </c>
    </row>
    <row r="96" spans="2:11" x14ac:dyDescent="0.3">
      <c r="B96" s="22"/>
    </row>
    <row r="97" spans="2:2" x14ac:dyDescent="0.3">
      <c r="B97" s="22"/>
    </row>
  </sheetData>
  <mergeCells count="35">
    <mergeCell ref="I68:J68"/>
    <mergeCell ref="I35:J35"/>
    <mergeCell ref="I44:J44"/>
    <mergeCell ref="C4:D4"/>
    <mergeCell ref="E4:F4"/>
    <mergeCell ref="G4:H4"/>
    <mergeCell ref="I4:J4"/>
    <mergeCell ref="B19:B20"/>
    <mergeCell ref="C19:D19"/>
    <mergeCell ref="E19:F19"/>
    <mergeCell ref="G19:H19"/>
    <mergeCell ref="I19:J19"/>
    <mergeCell ref="B27:B28"/>
    <mergeCell ref="C27:D27"/>
    <mergeCell ref="E27:F27"/>
    <mergeCell ref="G27:H27"/>
    <mergeCell ref="I27:J27"/>
    <mergeCell ref="B4:B5"/>
    <mergeCell ref="I11:J11"/>
    <mergeCell ref="B11:B12"/>
    <mergeCell ref="C11:D11"/>
    <mergeCell ref="E11:F11"/>
    <mergeCell ref="G11:H11"/>
    <mergeCell ref="B68:B69"/>
    <mergeCell ref="B35:B36"/>
    <mergeCell ref="C35:D35"/>
    <mergeCell ref="E35:F35"/>
    <mergeCell ref="G35:H35"/>
    <mergeCell ref="B44:B45"/>
    <mergeCell ref="C44:D44"/>
    <mergeCell ref="E44:F44"/>
    <mergeCell ref="G44:H44"/>
    <mergeCell ref="C68:D68"/>
    <mergeCell ref="E68:F68"/>
    <mergeCell ref="G68:H6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7"/>
  <sheetViews>
    <sheetView tabSelected="1" topLeftCell="A115" workbookViewId="0">
      <selection sqref="A1:A1048576"/>
    </sheetView>
  </sheetViews>
  <sheetFormatPr defaultRowHeight="14.4" x14ac:dyDescent="0.3"/>
  <cols>
    <col min="2" max="2" width="68.109375" customWidth="1"/>
    <col min="3" max="3" width="13.33203125" customWidth="1"/>
    <col min="4" max="4" width="18" customWidth="1"/>
    <col min="5" max="8" width="13.33203125" customWidth="1"/>
  </cols>
  <sheetData>
    <row r="1" spans="1:8" x14ac:dyDescent="0.3">
      <c r="B1" s="10" t="s">
        <v>130</v>
      </c>
    </row>
    <row r="3" spans="1:8" x14ac:dyDescent="0.3">
      <c r="A3" s="12"/>
      <c r="B3" s="10" t="s">
        <v>37</v>
      </c>
    </row>
    <row r="4" spans="1:8" x14ac:dyDescent="0.3">
      <c r="B4" s="57" t="s">
        <v>0</v>
      </c>
      <c r="C4" s="56" t="s">
        <v>65</v>
      </c>
      <c r="D4" s="56"/>
      <c r="E4" s="56" t="s">
        <v>66</v>
      </c>
      <c r="F4" s="56"/>
      <c r="G4" s="56" t="s">
        <v>3</v>
      </c>
      <c r="H4" s="56"/>
    </row>
    <row r="5" spans="1:8" x14ac:dyDescent="0.3">
      <c r="B5" s="57"/>
      <c r="C5" s="29" t="s">
        <v>1</v>
      </c>
      <c r="D5" s="29" t="s">
        <v>2</v>
      </c>
      <c r="E5" s="29" t="s">
        <v>1</v>
      </c>
      <c r="F5" s="29" t="s">
        <v>2</v>
      </c>
      <c r="G5" s="29" t="s">
        <v>1</v>
      </c>
      <c r="H5" s="29" t="s">
        <v>2</v>
      </c>
    </row>
    <row r="6" spans="1:8" x14ac:dyDescent="0.3">
      <c r="B6" s="4" t="s">
        <v>4</v>
      </c>
      <c r="C6" s="19">
        <v>20</v>
      </c>
      <c r="D6" s="30">
        <f>C6/C$9</f>
        <v>0.23809523809523808</v>
      </c>
      <c r="E6" s="19">
        <v>57</v>
      </c>
      <c r="F6" s="30">
        <f>E6/E$9</f>
        <v>0.25333333333333335</v>
      </c>
      <c r="G6" s="19">
        <v>77</v>
      </c>
      <c r="H6" s="30">
        <f>G6/G$9</f>
        <v>0.24919093851132687</v>
      </c>
    </row>
    <row r="7" spans="1:8" x14ac:dyDescent="0.3">
      <c r="B7" s="4" t="s">
        <v>5</v>
      </c>
      <c r="C7" s="19">
        <v>51</v>
      </c>
      <c r="D7" s="30">
        <f t="shared" ref="D7:D9" si="0">C7/C$9</f>
        <v>0.6071428571428571</v>
      </c>
      <c r="E7" s="19">
        <v>128</v>
      </c>
      <c r="F7" s="30">
        <f t="shared" ref="F7:F9" si="1">E7/E$9</f>
        <v>0.56888888888888889</v>
      </c>
      <c r="G7" s="19">
        <v>179</v>
      </c>
      <c r="H7" s="30">
        <f t="shared" ref="H7:H9" si="2">G7/G$9</f>
        <v>0.57928802588996764</v>
      </c>
    </row>
    <row r="8" spans="1:8" x14ac:dyDescent="0.3">
      <c r="B8" s="4" t="s">
        <v>8</v>
      </c>
      <c r="C8" s="19">
        <v>13</v>
      </c>
      <c r="D8" s="30">
        <f t="shared" si="0"/>
        <v>0.15476190476190477</v>
      </c>
      <c r="E8" s="19">
        <v>40</v>
      </c>
      <c r="F8" s="30">
        <f t="shared" si="1"/>
        <v>0.17777777777777778</v>
      </c>
      <c r="G8" s="19">
        <v>53</v>
      </c>
      <c r="H8" s="30">
        <f t="shared" si="2"/>
        <v>0.17152103559870549</v>
      </c>
    </row>
    <row r="9" spans="1:8" x14ac:dyDescent="0.3">
      <c r="B9" s="48" t="s">
        <v>3</v>
      </c>
      <c r="C9" s="34">
        <v>84</v>
      </c>
      <c r="D9" s="35">
        <f t="shared" si="0"/>
        <v>1</v>
      </c>
      <c r="E9" s="34">
        <v>225</v>
      </c>
      <c r="F9" s="35">
        <f t="shared" si="1"/>
        <v>1</v>
      </c>
      <c r="G9" s="34">
        <v>309</v>
      </c>
      <c r="H9" s="35">
        <f t="shared" si="2"/>
        <v>1</v>
      </c>
    </row>
    <row r="11" spans="1:8" x14ac:dyDescent="0.3">
      <c r="A11" s="12"/>
      <c r="B11" s="10" t="s">
        <v>38</v>
      </c>
    </row>
    <row r="12" spans="1:8" x14ac:dyDescent="0.3">
      <c r="B12" s="57" t="s">
        <v>0</v>
      </c>
      <c r="C12" s="56" t="s">
        <v>65</v>
      </c>
      <c r="D12" s="56"/>
      <c r="E12" s="56" t="s">
        <v>66</v>
      </c>
      <c r="F12" s="56"/>
      <c r="G12" s="56" t="s">
        <v>3</v>
      </c>
      <c r="H12" s="56"/>
    </row>
    <row r="13" spans="1:8" x14ac:dyDescent="0.3">
      <c r="B13" s="57"/>
      <c r="C13" s="29" t="s">
        <v>1</v>
      </c>
      <c r="D13" s="29" t="s">
        <v>2</v>
      </c>
      <c r="E13" s="29" t="s">
        <v>1</v>
      </c>
      <c r="F13" s="29" t="s">
        <v>2</v>
      </c>
      <c r="G13" s="29" t="s">
        <v>1</v>
      </c>
      <c r="H13" s="29" t="s">
        <v>2</v>
      </c>
    </row>
    <row r="14" spans="1:8" x14ac:dyDescent="0.3">
      <c r="B14" s="4" t="s">
        <v>98</v>
      </c>
      <c r="C14" s="19">
        <v>38</v>
      </c>
      <c r="D14" s="30">
        <f>C14/C$17</f>
        <v>0.45238095238095238</v>
      </c>
      <c r="E14" s="19">
        <v>108</v>
      </c>
      <c r="F14" s="30">
        <f>E14/E$17</f>
        <v>0.48</v>
      </c>
      <c r="G14" s="19">
        <v>146</v>
      </c>
      <c r="H14" s="30">
        <f>G14/G$17</f>
        <v>0.47249190938511326</v>
      </c>
    </row>
    <row r="15" spans="1:8" x14ac:dyDescent="0.3">
      <c r="B15" s="4" t="s">
        <v>99</v>
      </c>
      <c r="C15" s="19">
        <v>17</v>
      </c>
      <c r="D15" s="30">
        <f t="shared" ref="D15:D17" si="3">C15/C$17</f>
        <v>0.20238095238095238</v>
      </c>
      <c r="E15" s="19">
        <v>59</v>
      </c>
      <c r="F15" s="30">
        <f t="shared" ref="F15:F17" si="4">E15/E$17</f>
        <v>0.26222222222222225</v>
      </c>
      <c r="G15" s="19">
        <v>76</v>
      </c>
      <c r="H15" s="30">
        <f t="shared" ref="H15:H17" si="5">G15/G$17</f>
        <v>0.2459546925566343</v>
      </c>
    </row>
    <row r="16" spans="1:8" x14ac:dyDescent="0.3">
      <c r="B16" s="4" t="s">
        <v>8</v>
      </c>
      <c r="C16" s="19">
        <v>29</v>
      </c>
      <c r="D16" s="30">
        <f t="shared" si="3"/>
        <v>0.34523809523809523</v>
      </c>
      <c r="E16" s="19">
        <v>58</v>
      </c>
      <c r="F16" s="30">
        <f t="shared" si="4"/>
        <v>0.25777777777777777</v>
      </c>
      <c r="G16" s="19">
        <v>87</v>
      </c>
      <c r="H16" s="30">
        <f t="shared" si="5"/>
        <v>0.28155339805825241</v>
      </c>
    </row>
    <row r="17" spans="1:8" x14ac:dyDescent="0.3">
      <c r="B17" s="48" t="s">
        <v>3</v>
      </c>
      <c r="C17" s="34">
        <v>84</v>
      </c>
      <c r="D17" s="35">
        <f t="shared" si="3"/>
        <v>1</v>
      </c>
      <c r="E17" s="34">
        <v>225</v>
      </c>
      <c r="F17" s="35">
        <f t="shared" si="4"/>
        <v>1</v>
      </c>
      <c r="G17" s="34">
        <v>309</v>
      </c>
      <c r="H17" s="35">
        <f t="shared" si="5"/>
        <v>1</v>
      </c>
    </row>
    <row r="19" spans="1:8" x14ac:dyDescent="0.3">
      <c r="A19" s="12"/>
      <c r="B19" s="10" t="s">
        <v>11</v>
      </c>
      <c r="C19" s="13"/>
      <c r="D19" s="13"/>
    </row>
    <row r="20" spans="1:8" x14ac:dyDescent="0.3">
      <c r="A20" s="12"/>
      <c r="B20" s="57" t="s">
        <v>0</v>
      </c>
      <c r="C20" s="56" t="s">
        <v>65</v>
      </c>
      <c r="D20" s="56"/>
      <c r="E20" s="56" t="s">
        <v>66</v>
      </c>
      <c r="F20" s="56"/>
      <c r="G20" s="56" t="s">
        <v>3</v>
      </c>
      <c r="H20" s="56"/>
    </row>
    <row r="21" spans="1:8" x14ac:dyDescent="0.3">
      <c r="A21" s="12"/>
      <c r="B21" s="57"/>
      <c r="C21" s="29" t="s">
        <v>1</v>
      </c>
      <c r="D21" s="29" t="s">
        <v>2</v>
      </c>
      <c r="E21" s="29" t="s">
        <v>1</v>
      </c>
      <c r="F21" s="29" t="s">
        <v>2</v>
      </c>
      <c r="G21" s="29" t="s">
        <v>1</v>
      </c>
      <c r="H21" s="29" t="s">
        <v>2</v>
      </c>
    </row>
    <row r="22" spans="1:8" x14ac:dyDescent="0.3">
      <c r="A22" s="12"/>
      <c r="B22" s="4" t="s">
        <v>59</v>
      </c>
      <c r="C22" s="19">
        <v>11</v>
      </c>
      <c r="D22" s="30">
        <f>C22/C$25</f>
        <v>0.13095238095238096</v>
      </c>
      <c r="E22" s="19">
        <v>17</v>
      </c>
      <c r="F22" s="30">
        <f t="shared" ref="F22:F25" si="6">E22/E$25</f>
        <v>7.5555555555555556E-2</v>
      </c>
      <c r="G22" s="19">
        <v>28</v>
      </c>
      <c r="H22" s="30">
        <f t="shared" ref="H22:H25" si="7">G22/G$25</f>
        <v>9.0614886731391592E-2</v>
      </c>
    </row>
    <row r="23" spans="1:8" x14ac:dyDescent="0.3">
      <c r="A23" s="12"/>
      <c r="B23" s="4" t="s">
        <v>60</v>
      </c>
      <c r="C23" s="19">
        <v>73</v>
      </c>
      <c r="D23" s="30">
        <f t="shared" ref="D23:D25" si="8">C23/C$25</f>
        <v>0.86904761904761907</v>
      </c>
      <c r="E23" s="19">
        <v>207</v>
      </c>
      <c r="F23" s="30">
        <f t="shared" si="6"/>
        <v>0.92</v>
      </c>
      <c r="G23" s="19">
        <v>280</v>
      </c>
      <c r="H23" s="30">
        <f t="shared" si="7"/>
        <v>0.90614886731391586</v>
      </c>
    </row>
    <row r="24" spans="1:8" x14ac:dyDescent="0.3">
      <c r="A24" s="12"/>
      <c r="B24" s="4" t="s">
        <v>13</v>
      </c>
      <c r="C24" s="19">
        <v>0</v>
      </c>
      <c r="D24" s="30">
        <f t="shared" si="8"/>
        <v>0</v>
      </c>
      <c r="E24" s="19">
        <v>1</v>
      </c>
      <c r="F24" s="30">
        <f t="shared" si="6"/>
        <v>4.4444444444444444E-3</v>
      </c>
      <c r="G24" s="19">
        <v>1</v>
      </c>
      <c r="H24" s="30">
        <f t="shared" si="7"/>
        <v>3.2362459546925568E-3</v>
      </c>
    </row>
    <row r="25" spans="1:8" x14ac:dyDescent="0.3">
      <c r="A25" s="12"/>
      <c r="B25" s="3" t="s">
        <v>3</v>
      </c>
      <c r="C25" s="34">
        <v>84</v>
      </c>
      <c r="D25" s="35">
        <f t="shared" si="8"/>
        <v>1</v>
      </c>
      <c r="E25" s="34">
        <v>225</v>
      </c>
      <c r="F25" s="35">
        <f t="shared" si="6"/>
        <v>1</v>
      </c>
      <c r="G25" s="34">
        <v>309</v>
      </c>
      <c r="H25" s="35">
        <f t="shared" si="7"/>
        <v>1</v>
      </c>
    </row>
    <row r="28" spans="1:8" x14ac:dyDescent="0.3">
      <c r="A28" s="12"/>
      <c r="B28" s="10" t="s">
        <v>12</v>
      </c>
    </row>
    <row r="29" spans="1:8" x14ac:dyDescent="0.3">
      <c r="B29" s="57" t="s">
        <v>0</v>
      </c>
      <c r="C29" s="56" t="s">
        <v>65</v>
      </c>
      <c r="D29" s="56"/>
      <c r="E29" s="56" t="s">
        <v>66</v>
      </c>
      <c r="F29" s="56"/>
      <c r="G29" s="56" t="s">
        <v>3</v>
      </c>
      <c r="H29" s="56"/>
    </row>
    <row r="30" spans="1:8" x14ac:dyDescent="0.3">
      <c r="B30" s="57"/>
      <c r="C30" s="29" t="s">
        <v>1</v>
      </c>
      <c r="D30" s="29" t="s">
        <v>2</v>
      </c>
      <c r="E30" s="29" t="s">
        <v>1</v>
      </c>
      <c r="F30" s="29" t="s">
        <v>2</v>
      </c>
      <c r="G30" s="29" t="s">
        <v>1</v>
      </c>
      <c r="H30" s="29" t="s">
        <v>2</v>
      </c>
    </row>
    <row r="31" spans="1:8" x14ac:dyDescent="0.3">
      <c r="B31" s="4" t="s">
        <v>59</v>
      </c>
      <c r="C31" s="19">
        <v>3</v>
      </c>
      <c r="D31" s="30">
        <f>C31/C$34</f>
        <v>4.1095890410958902E-2</v>
      </c>
      <c r="E31" s="19">
        <v>10</v>
      </c>
      <c r="F31" s="30">
        <f t="shared" ref="F31:F34" si="9">E31/E$34</f>
        <v>4.807692307692308E-2</v>
      </c>
      <c r="G31" s="19">
        <v>13</v>
      </c>
      <c r="H31" s="30">
        <f t="shared" ref="H31:H34" si="10">G31/G$34</f>
        <v>4.6263345195729534E-2</v>
      </c>
    </row>
    <row r="32" spans="1:8" x14ac:dyDescent="0.3">
      <c r="B32" s="4" t="s">
        <v>60</v>
      </c>
      <c r="C32" s="19">
        <v>57</v>
      </c>
      <c r="D32" s="30">
        <f t="shared" ref="D32:D34" si="11">C32/C$34</f>
        <v>0.78082191780821919</v>
      </c>
      <c r="E32" s="19">
        <v>167</v>
      </c>
      <c r="F32" s="30">
        <f t="shared" si="9"/>
        <v>0.80288461538461542</v>
      </c>
      <c r="G32" s="19">
        <v>224</v>
      </c>
      <c r="H32" s="30">
        <f t="shared" si="10"/>
        <v>0.79715302491103202</v>
      </c>
    </row>
    <row r="33" spans="1:8" x14ac:dyDescent="0.3">
      <c r="B33" s="4" t="s">
        <v>58</v>
      </c>
      <c r="C33" s="19">
        <v>13</v>
      </c>
      <c r="D33" s="30">
        <f t="shared" si="11"/>
        <v>0.17808219178082191</v>
      </c>
      <c r="E33" s="19">
        <v>31</v>
      </c>
      <c r="F33" s="30">
        <f t="shared" si="9"/>
        <v>0.14903846153846154</v>
      </c>
      <c r="G33" s="19">
        <v>44</v>
      </c>
      <c r="H33" s="30">
        <f t="shared" si="10"/>
        <v>0.15658362989323843</v>
      </c>
    </row>
    <row r="34" spans="1:8" x14ac:dyDescent="0.3">
      <c r="B34" s="48" t="s">
        <v>3</v>
      </c>
      <c r="C34" s="34">
        <v>73</v>
      </c>
      <c r="D34" s="35">
        <f t="shared" si="11"/>
        <v>1</v>
      </c>
      <c r="E34" s="34">
        <v>208</v>
      </c>
      <c r="F34" s="35">
        <f t="shared" si="9"/>
        <v>1</v>
      </c>
      <c r="G34" s="34">
        <v>281</v>
      </c>
      <c r="H34" s="35">
        <f t="shared" si="10"/>
        <v>1</v>
      </c>
    </row>
    <row r="36" spans="1:8" x14ac:dyDescent="0.3">
      <c r="A36" s="12"/>
      <c r="B36" s="10" t="s">
        <v>14</v>
      </c>
    </row>
    <row r="37" spans="1:8" x14ac:dyDescent="0.3">
      <c r="B37" s="57" t="s">
        <v>0</v>
      </c>
      <c r="C37" s="56" t="s">
        <v>65</v>
      </c>
      <c r="D37" s="56"/>
      <c r="E37" s="56" t="s">
        <v>66</v>
      </c>
      <c r="F37" s="56"/>
      <c r="G37" s="56" t="s">
        <v>3</v>
      </c>
      <c r="H37" s="56"/>
    </row>
    <row r="38" spans="1:8" x14ac:dyDescent="0.3">
      <c r="B38" s="57"/>
      <c r="C38" s="29" t="s">
        <v>1</v>
      </c>
      <c r="D38" s="29" t="s">
        <v>2</v>
      </c>
      <c r="E38" s="29" t="s">
        <v>1</v>
      </c>
      <c r="F38" s="29" t="s">
        <v>2</v>
      </c>
      <c r="G38" s="29" t="s">
        <v>1</v>
      </c>
      <c r="H38" s="29" t="s">
        <v>2</v>
      </c>
    </row>
    <row r="39" spans="1:8" x14ac:dyDescent="0.3">
      <c r="B39" s="4" t="s">
        <v>15</v>
      </c>
      <c r="C39" s="19">
        <v>18</v>
      </c>
      <c r="D39" s="30">
        <f>C39/C$43</f>
        <v>0.21428571428571427</v>
      </c>
      <c r="E39" s="19">
        <v>53</v>
      </c>
      <c r="F39" s="30">
        <f t="shared" ref="F39:F43" si="12">E39/E$43</f>
        <v>0.23555555555555555</v>
      </c>
      <c r="G39" s="19">
        <v>71</v>
      </c>
      <c r="H39" s="30">
        <f t="shared" ref="H39:H43" si="13">G39/G$43</f>
        <v>0.22977346278317151</v>
      </c>
    </row>
    <row r="40" spans="1:8" x14ac:dyDescent="0.3">
      <c r="B40" s="4" t="s">
        <v>16</v>
      </c>
      <c r="C40" s="19">
        <v>17</v>
      </c>
      <c r="D40" s="30">
        <f t="shared" ref="D40:D43" si="14">C40/C$43</f>
        <v>0.20238095238095238</v>
      </c>
      <c r="E40" s="19">
        <v>28</v>
      </c>
      <c r="F40" s="30">
        <f t="shared" si="12"/>
        <v>0.12444444444444444</v>
      </c>
      <c r="G40" s="19">
        <v>45</v>
      </c>
      <c r="H40" s="30">
        <f t="shared" si="13"/>
        <v>0.14563106796116504</v>
      </c>
    </row>
    <row r="41" spans="1:8" x14ac:dyDescent="0.3">
      <c r="B41" s="4" t="s">
        <v>59</v>
      </c>
      <c r="C41" s="19">
        <v>47</v>
      </c>
      <c r="D41" s="30">
        <f t="shared" si="14"/>
        <v>0.55952380952380953</v>
      </c>
      <c r="E41" s="19">
        <v>143</v>
      </c>
      <c r="F41" s="30">
        <f t="shared" si="12"/>
        <v>0.63555555555555554</v>
      </c>
      <c r="G41" s="19">
        <v>190</v>
      </c>
      <c r="H41" s="30">
        <f t="shared" si="13"/>
        <v>0.61488673139158578</v>
      </c>
    </row>
    <row r="42" spans="1:8" x14ac:dyDescent="0.3">
      <c r="B42" s="4" t="s">
        <v>17</v>
      </c>
      <c r="C42" s="19">
        <v>2</v>
      </c>
      <c r="D42" s="30">
        <f t="shared" si="14"/>
        <v>2.3809523809523808E-2</v>
      </c>
      <c r="E42" s="19">
        <v>1</v>
      </c>
      <c r="F42" s="30">
        <f t="shared" si="12"/>
        <v>4.4444444444444444E-3</v>
      </c>
      <c r="G42" s="19">
        <v>3</v>
      </c>
      <c r="H42" s="30">
        <f t="shared" si="13"/>
        <v>9.7087378640776691E-3</v>
      </c>
    </row>
    <row r="43" spans="1:8" x14ac:dyDescent="0.3">
      <c r="B43" s="48" t="s">
        <v>3</v>
      </c>
      <c r="C43" s="34">
        <v>84</v>
      </c>
      <c r="D43" s="35">
        <f t="shared" si="14"/>
        <v>1</v>
      </c>
      <c r="E43" s="34">
        <v>225</v>
      </c>
      <c r="F43" s="35">
        <f t="shared" si="12"/>
        <v>1</v>
      </c>
      <c r="G43" s="34">
        <v>309</v>
      </c>
      <c r="H43" s="35">
        <f t="shared" si="13"/>
        <v>1</v>
      </c>
    </row>
    <row r="44" spans="1:8" x14ac:dyDescent="0.3">
      <c r="B44" s="28"/>
    </row>
    <row r="45" spans="1:8" x14ac:dyDescent="0.3">
      <c r="A45" s="12"/>
      <c r="B45" s="10" t="s">
        <v>19</v>
      </c>
    </row>
    <row r="46" spans="1:8" x14ac:dyDescent="0.3">
      <c r="B46" s="57" t="s">
        <v>0</v>
      </c>
      <c r="C46" s="56" t="s">
        <v>65</v>
      </c>
      <c r="D46" s="56"/>
      <c r="E46" s="56" t="s">
        <v>66</v>
      </c>
      <c r="F46" s="56"/>
      <c r="G46" s="56" t="s">
        <v>3</v>
      </c>
      <c r="H46" s="56"/>
    </row>
    <row r="47" spans="1:8" x14ac:dyDescent="0.3">
      <c r="B47" s="57"/>
      <c r="C47" s="29" t="s">
        <v>1</v>
      </c>
      <c r="D47" s="29" t="s">
        <v>2</v>
      </c>
      <c r="E47" s="29" t="s">
        <v>1</v>
      </c>
      <c r="F47" s="29" t="s">
        <v>2</v>
      </c>
      <c r="G47" s="29" t="s">
        <v>1</v>
      </c>
      <c r="H47" s="29" t="s">
        <v>2</v>
      </c>
    </row>
    <row r="48" spans="1:8" x14ac:dyDescent="0.3">
      <c r="B48" s="4" t="s">
        <v>18</v>
      </c>
      <c r="C48" s="37">
        <v>9</v>
      </c>
      <c r="D48" s="38">
        <f>C48/18</f>
        <v>0.5</v>
      </c>
      <c r="E48" s="37">
        <v>33</v>
      </c>
      <c r="F48" s="38">
        <f>E48/53</f>
        <v>0.62264150943396224</v>
      </c>
      <c r="G48" s="37">
        <v>42</v>
      </c>
      <c r="H48" s="43">
        <f>G48/71</f>
        <v>0.59154929577464788</v>
      </c>
    </row>
    <row r="49" spans="2:8" x14ac:dyDescent="0.3">
      <c r="B49" s="40" t="s">
        <v>23</v>
      </c>
      <c r="C49" s="37">
        <v>2</v>
      </c>
      <c r="D49" s="38">
        <f t="shared" ref="D49:D66" si="15">C49/18</f>
        <v>0.1111111111111111</v>
      </c>
      <c r="E49" s="37">
        <v>3</v>
      </c>
      <c r="F49" s="38">
        <f t="shared" ref="F49:F66" si="16">E49/53</f>
        <v>5.6603773584905662E-2</v>
      </c>
      <c r="G49" s="37">
        <v>5</v>
      </c>
      <c r="H49" s="43">
        <f t="shared" ref="H49:H66" si="17">G49/71</f>
        <v>7.0422535211267609E-2</v>
      </c>
    </row>
    <row r="50" spans="2:8" x14ac:dyDescent="0.3">
      <c r="B50" s="39" t="s">
        <v>21</v>
      </c>
      <c r="C50" s="37">
        <v>2</v>
      </c>
      <c r="D50" s="38">
        <f t="shared" si="15"/>
        <v>0.1111111111111111</v>
      </c>
      <c r="E50" s="37">
        <v>2</v>
      </c>
      <c r="F50" s="38">
        <f t="shared" si="16"/>
        <v>3.7735849056603772E-2</v>
      </c>
      <c r="G50" s="37">
        <v>4</v>
      </c>
      <c r="H50" s="43">
        <f t="shared" si="17"/>
        <v>5.6338028169014086E-2</v>
      </c>
    </row>
    <row r="51" spans="2:8" x14ac:dyDescent="0.3">
      <c r="B51" s="39" t="s">
        <v>24</v>
      </c>
      <c r="C51" s="37">
        <v>1</v>
      </c>
      <c r="D51" s="38">
        <f t="shared" si="15"/>
        <v>5.5555555555555552E-2</v>
      </c>
      <c r="E51" s="37">
        <v>1</v>
      </c>
      <c r="F51" s="38">
        <f t="shared" si="16"/>
        <v>1.8867924528301886E-2</v>
      </c>
      <c r="G51" s="37">
        <v>2</v>
      </c>
      <c r="H51" s="43">
        <f t="shared" si="17"/>
        <v>2.8169014084507043E-2</v>
      </c>
    </row>
    <row r="52" spans="2:8" x14ac:dyDescent="0.3">
      <c r="B52" s="39" t="s">
        <v>22</v>
      </c>
      <c r="C52" s="29">
        <v>0</v>
      </c>
      <c r="D52" s="38">
        <f t="shared" si="15"/>
        <v>0</v>
      </c>
      <c r="E52" s="29">
        <v>0</v>
      </c>
      <c r="F52" s="38">
        <f t="shared" si="16"/>
        <v>0</v>
      </c>
      <c r="G52" s="29">
        <v>0</v>
      </c>
      <c r="H52" s="43">
        <f t="shared" si="17"/>
        <v>0</v>
      </c>
    </row>
    <row r="53" spans="2:8" x14ac:dyDescent="0.3">
      <c r="B53" s="39" t="s">
        <v>25</v>
      </c>
      <c r="C53" s="37">
        <v>1</v>
      </c>
      <c r="D53" s="38">
        <f t="shared" si="15"/>
        <v>5.5555555555555552E-2</v>
      </c>
      <c r="E53" s="29">
        <v>0</v>
      </c>
      <c r="F53" s="38">
        <f t="shared" si="16"/>
        <v>0</v>
      </c>
      <c r="G53" s="37">
        <v>1</v>
      </c>
      <c r="H53" s="43">
        <f t="shared" si="17"/>
        <v>1.4084507042253521E-2</v>
      </c>
    </row>
    <row r="54" spans="2:8" x14ac:dyDescent="0.3">
      <c r="B54" s="39" t="s">
        <v>26</v>
      </c>
      <c r="C54" s="29">
        <v>0</v>
      </c>
      <c r="D54" s="38">
        <f t="shared" si="15"/>
        <v>0</v>
      </c>
      <c r="E54" s="29">
        <v>0</v>
      </c>
      <c r="F54" s="38">
        <f t="shared" si="16"/>
        <v>0</v>
      </c>
      <c r="G54" s="29">
        <v>0</v>
      </c>
      <c r="H54" s="43">
        <f t="shared" si="17"/>
        <v>0</v>
      </c>
    </row>
    <row r="55" spans="2:8" x14ac:dyDescent="0.3">
      <c r="B55" s="39" t="s">
        <v>27</v>
      </c>
      <c r="C55" s="32">
        <v>0</v>
      </c>
      <c r="D55" s="38">
        <f t="shared" si="15"/>
        <v>0</v>
      </c>
      <c r="E55" s="29">
        <v>0</v>
      </c>
      <c r="F55" s="38">
        <f t="shared" si="16"/>
        <v>0</v>
      </c>
      <c r="G55" s="29">
        <v>0</v>
      </c>
      <c r="H55" s="43">
        <f t="shared" si="17"/>
        <v>0</v>
      </c>
    </row>
    <row r="56" spans="2:8" ht="28.8" x14ac:dyDescent="0.3">
      <c r="B56" s="40" t="s">
        <v>28</v>
      </c>
      <c r="C56" s="29">
        <v>0</v>
      </c>
      <c r="D56" s="38">
        <f t="shared" si="15"/>
        <v>0</v>
      </c>
      <c r="E56" s="37">
        <v>1</v>
      </c>
      <c r="F56" s="38">
        <f t="shared" si="16"/>
        <v>1.8867924528301886E-2</v>
      </c>
      <c r="G56" s="37">
        <v>1</v>
      </c>
      <c r="H56" s="43">
        <f t="shared" si="17"/>
        <v>1.4084507042253521E-2</v>
      </c>
    </row>
    <row r="57" spans="2:8" ht="28.8" x14ac:dyDescent="0.3">
      <c r="B57" s="40" t="s">
        <v>34</v>
      </c>
      <c r="C57" s="29">
        <v>0</v>
      </c>
      <c r="D57" s="38">
        <f t="shared" si="15"/>
        <v>0</v>
      </c>
      <c r="E57" s="29">
        <v>0</v>
      </c>
      <c r="F57" s="38">
        <f t="shared" si="16"/>
        <v>0</v>
      </c>
      <c r="G57" s="29">
        <v>0</v>
      </c>
      <c r="H57" s="43">
        <f t="shared" si="17"/>
        <v>0</v>
      </c>
    </row>
    <row r="58" spans="2:8" x14ac:dyDescent="0.3">
      <c r="B58" s="40" t="s">
        <v>29</v>
      </c>
      <c r="C58" s="29">
        <v>0</v>
      </c>
      <c r="D58" s="38">
        <f t="shared" si="15"/>
        <v>0</v>
      </c>
      <c r="E58" s="29">
        <v>0</v>
      </c>
      <c r="F58" s="38">
        <f t="shared" si="16"/>
        <v>0</v>
      </c>
      <c r="G58" s="29">
        <v>0</v>
      </c>
      <c r="H58" s="43">
        <f t="shared" si="17"/>
        <v>0</v>
      </c>
    </row>
    <row r="59" spans="2:8" ht="28.8" x14ac:dyDescent="0.3">
      <c r="B59" s="40" t="s">
        <v>35</v>
      </c>
      <c r="C59" s="29">
        <v>0</v>
      </c>
      <c r="D59" s="38">
        <f t="shared" si="15"/>
        <v>0</v>
      </c>
      <c r="E59" s="29">
        <v>0</v>
      </c>
      <c r="F59" s="38">
        <f t="shared" si="16"/>
        <v>0</v>
      </c>
      <c r="G59" s="29">
        <v>0</v>
      </c>
      <c r="H59" s="43">
        <f t="shared" si="17"/>
        <v>0</v>
      </c>
    </row>
    <row r="60" spans="2:8" x14ac:dyDescent="0.3">
      <c r="B60" s="40" t="s">
        <v>30</v>
      </c>
      <c r="C60" s="37">
        <v>2</v>
      </c>
      <c r="D60" s="38">
        <f t="shared" si="15"/>
        <v>0.1111111111111111</v>
      </c>
      <c r="E60" s="37">
        <v>9</v>
      </c>
      <c r="F60" s="38">
        <f t="shared" si="16"/>
        <v>0.16981132075471697</v>
      </c>
      <c r="G60" s="37">
        <v>11</v>
      </c>
      <c r="H60" s="43">
        <f t="shared" si="17"/>
        <v>0.15492957746478872</v>
      </c>
    </row>
    <row r="61" spans="2:8" ht="43.2" x14ac:dyDescent="0.3">
      <c r="B61" s="40" t="s">
        <v>31</v>
      </c>
      <c r="C61" s="29">
        <v>0</v>
      </c>
      <c r="D61" s="38">
        <f t="shared" si="15"/>
        <v>0</v>
      </c>
      <c r="E61" s="29">
        <v>0</v>
      </c>
      <c r="F61" s="38">
        <f t="shared" si="16"/>
        <v>0</v>
      </c>
      <c r="G61" s="29">
        <v>0</v>
      </c>
      <c r="H61" s="43">
        <f t="shared" si="17"/>
        <v>0</v>
      </c>
    </row>
    <row r="62" spans="2:8" ht="28.8" x14ac:dyDescent="0.3">
      <c r="B62" s="40" t="s">
        <v>32</v>
      </c>
      <c r="C62" s="29">
        <v>0</v>
      </c>
      <c r="D62" s="38">
        <f t="shared" si="15"/>
        <v>0</v>
      </c>
      <c r="E62" s="37">
        <v>2</v>
      </c>
      <c r="F62" s="38">
        <f t="shared" si="16"/>
        <v>3.7735849056603772E-2</v>
      </c>
      <c r="G62" s="37">
        <v>2</v>
      </c>
      <c r="H62" s="43">
        <f t="shared" si="17"/>
        <v>2.8169014084507043E-2</v>
      </c>
    </row>
    <row r="63" spans="2:8" ht="28.8" x14ac:dyDescent="0.3">
      <c r="B63" s="40" t="s">
        <v>33</v>
      </c>
      <c r="C63" s="37">
        <v>1</v>
      </c>
      <c r="D63" s="38">
        <f t="shared" si="15"/>
        <v>5.5555555555555552E-2</v>
      </c>
      <c r="E63" s="37">
        <v>1</v>
      </c>
      <c r="F63" s="38">
        <f t="shared" si="16"/>
        <v>1.8867924528301886E-2</v>
      </c>
      <c r="G63" s="37">
        <v>2</v>
      </c>
      <c r="H63" s="43">
        <f t="shared" si="17"/>
        <v>2.8169014084507043E-2</v>
      </c>
    </row>
    <row r="64" spans="2:8" x14ac:dyDescent="0.3">
      <c r="B64" s="39" t="s">
        <v>36</v>
      </c>
      <c r="C64" s="29">
        <v>0</v>
      </c>
      <c r="D64" s="38">
        <f t="shared" si="15"/>
        <v>0</v>
      </c>
      <c r="E64" s="29">
        <v>0</v>
      </c>
      <c r="F64" s="38">
        <f t="shared" si="16"/>
        <v>0</v>
      </c>
      <c r="G64" s="29">
        <v>0</v>
      </c>
      <c r="H64" s="43">
        <f t="shared" si="17"/>
        <v>0</v>
      </c>
    </row>
    <row r="65" spans="1:8" x14ac:dyDescent="0.3">
      <c r="B65" s="39" t="s">
        <v>17</v>
      </c>
      <c r="C65" s="29">
        <v>0</v>
      </c>
      <c r="D65" s="38">
        <f t="shared" si="15"/>
        <v>0</v>
      </c>
      <c r="E65" s="29">
        <v>0</v>
      </c>
      <c r="F65" s="38">
        <f t="shared" si="16"/>
        <v>0</v>
      </c>
      <c r="G65" s="29">
        <v>0</v>
      </c>
      <c r="H65" s="43">
        <f t="shared" si="17"/>
        <v>0</v>
      </c>
    </row>
    <row r="66" spans="1:8" x14ac:dyDescent="0.3">
      <c r="B66" s="39" t="s">
        <v>39</v>
      </c>
      <c r="C66" s="29">
        <v>0</v>
      </c>
      <c r="D66" s="38">
        <f t="shared" si="15"/>
        <v>0</v>
      </c>
      <c r="E66" s="37">
        <v>1</v>
      </c>
      <c r="F66" s="38">
        <f t="shared" si="16"/>
        <v>1.8867924528301886E-2</v>
      </c>
      <c r="G66" s="37">
        <v>1</v>
      </c>
      <c r="H66" s="43">
        <f t="shared" si="17"/>
        <v>1.4084507042253521E-2</v>
      </c>
    </row>
    <row r="67" spans="1:8" ht="28.8" x14ac:dyDescent="0.3">
      <c r="B67" s="22" t="s">
        <v>107</v>
      </c>
    </row>
    <row r="68" spans="1:8" x14ac:dyDescent="0.3">
      <c r="B68" s="22"/>
    </row>
    <row r="69" spans="1:8" x14ac:dyDescent="0.3">
      <c r="A69" s="12"/>
      <c r="B69" s="10" t="s">
        <v>20</v>
      </c>
    </row>
    <row r="70" spans="1:8" x14ac:dyDescent="0.3">
      <c r="B70" s="57" t="s">
        <v>0</v>
      </c>
      <c r="C70" s="56" t="s">
        <v>65</v>
      </c>
      <c r="D70" s="56"/>
      <c r="E70" s="56" t="s">
        <v>66</v>
      </c>
      <c r="F70" s="56"/>
      <c r="G70" s="56" t="s">
        <v>3</v>
      </c>
      <c r="H70" s="56"/>
    </row>
    <row r="71" spans="1:8" x14ac:dyDescent="0.3">
      <c r="B71" s="57"/>
      <c r="C71" s="29" t="s">
        <v>1</v>
      </c>
      <c r="D71" s="29" t="s">
        <v>2</v>
      </c>
      <c r="E71" s="29" t="s">
        <v>1</v>
      </c>
      <c r="F71" s="29" t="s">
        <v>2</v>
      </c>
      <c r="G71" s="29" t="s">
        <v>1</v>
      </c>
      <c r="H71" s="29" t="s">
        <v>2</v>
      </c>
    </row>
    <row r="72" spans="1:8" x14ac:dyDescent="0.3">
      <c r="B72" s="42" t="s">
        <v>50</v>
      </c>
      <c r="C72" s="37">
        <v>13</v>
      </c>
      <c r="D72" s="38">
        <f>C72/47</f>
        <v>0.27659574468085107</v>
      </c>
      <c r="E72" s="37">
        <v>21</v>
      </c>
      <c r="F72" s="38">
        <f>E72/143</f>
        <v>0.14685314685314685</v>
      </c>
      <c r="G72" s="37">
        <v>34</v>
      </c>
      <c r="H72" s="31">
        <f>G72/190</f>
        <v>0.17894736842105263</v>
      </c>
    </row>
    <row r="73" spans="1:8" x14ac:dyDescent="0.3">
      <c r="B73" s="42" t="s">
        <v>51</v>
      </c>
      <c r="C73" s="37">
        <v>5</v>
      </c>
      <c r="D73" s="38">
        <f t="shared" ref="D73:D96" si="18">C73/47</f>
        <v>0.10638297872340426</v>
      </c>
      <c r="E73" s="37">
        <v>15</v>
      </c>
      <c r="F73" s="38">
        <f t="shared" ref="F73:F96" si="19">E73/143</f>
        <v>0.1048951048951049</v>
      </c>
      <c r="G73" s="37">
        <v>20</v>
      </c>
      <c r="H73" s="31">
        <f t="shared" ref="H73:H96" si="20">G73/190</f>
        <v>0.10526315789473684</v>
      </c>
    </row>
    <row r="74" spans="1:8" x14ac:dyDescent="0.3">
      <c r="B74" s="41" t="s">
        <v>54</v>
      </c>
      <c r="C74" s="29">
        <v>0</v>
      </c>
      <c r="D74" s="38">
        <f t="shared" si="18"/>
        <v>0</v>
      </c>
      <c r="E74" s="29">
        <v>0</v>
      </c>
      <c r="F74" s="38">
        <f t="shared" si="19"/>
        <v>0</v>
      </c>
      <c r="G74" s="29">
        <v>0</v>
      </c>
      <c r="H74" s="31">
        <f t="shared" si="20"/>
        <v>0</v>
      </c>
    </row>
    <row r="75" spans="1:8" x14ac:dyDescent="0.3">
      <c r="B75" s="41" t="s">
        <v>52</v>
      </c>
      <c r="C75" s="29">
        <v>0</v>
      </c>
      <c r="D75" s="38">
        <f t="shared" si="18"/>
        <v>0</v>
      </c>
      <c r="E75" s="37">
        <v>3</v>
      </c>
      <c r="F75" s="38">
        <f t="shared" si="19"/>
        <v>2.097902097902098E-2</v>
      </c>
      <c r="G75" s="37">
        <v>3</v>
      </c>
      <c r="H75" s="31">
        <f t="shared" si="20"/>
        <v>1.5789473684210527E-2</v>
      </c>
    </row>
    <row r="76" spans="1:8" x14ac:dyDescent="0.3">
      <c r="B76" s="41" t="s">
        <v>53</v>
      </c>
      <c r="C76" s="37">
        <v>4</v>
      </c>
      <c r="D76" s="38">
        <f t="shared" si="18"/>
        <v>8.5106382978723402E-2</v>
      </c>
      <c r="E76" s="37">
        <v>25</v>
      </c>
      <c r="F76" s="38">
        <f t="shared" si="19"/>
        <v>0.17482517482517482</v>
      </c>
      <c r="G76" s="37">
        <v>29</v>
      </c>
      <c r="H76" s="31">
        <f t="shared" si="20"/>
        <v>0.15263157894736842</v>
      </c>
    </row>
    <row r="77" spans="1:8" x14ac:dyDescent="0.3">
      <c r="B77" s="41" t="s">
        <v>57</v>
      </c>
      <c r="C77" s="37">
        <v>4</v>
      </c>
      <c r="D77" s="38">
        <f t="shared" si="18"/>
        <v>8.5106382978723402E-2</v>
      </c>
      <c r="E77" s="37">
        <v>27</v>
      </c>
      <c r="F77" s="38">
        <f t="shared" si="19"/>
        <v>0.1888111888111888</v>
      </c>
      <c r="G77" s="37">
        <v>31</v>
      </c>
      <c r="H77" s="31">
        <f t="shared" si="20"/>
        <v>0.16315789473684211</v>
      </c>
    </row>
    <row r="78" spans="1:8" x14ac:dyDescent="0.3">
      <c r="B78" s="42" t="s">
        <v>55</v>
      </c>
      <c r="C78" s="29">
        <v>0</v>
      </c>
      <c r="D78" s="38">
        <f t="shared" si="18"/>
        <v>0</v>
      </c>
      <c r="E78" s="37">
        <v>3</v>
      </c>
      <c r="F78" s="38">
        <f t="shared" si="19"/>
        <v>2.097902097902098E-2</v>
      </c>
      <c r="G78" s="37">
        <v>3</v>
      </c>
      <c r="H78" s="31">
        <f t="shared" si="20"/>
        <v>1.5789473684210527E-2</v>
      </c>
    </row>
    <row r="79" spans="1:8" x14ac:dyDescent="0.3">
      <c r="B79" s="42" t="s">
        <v>56</v>
      </c>
      <c r="C79" s="29">
        <v>0</v>
      </c>
      <c r="D79" s="38">
        <f t="shared" si="18"/>
        <v>0</v>
      </c>
      <c r="E79" s="37">
        <v>1</v>
      </c>
      <c r="F79" s="38">
        <f t="shared" si="19"/>
        <v>6.993006993006993E-3</v>
      </c>
      <c r="G79" s="37">
        <v>1</v>
      </c>
      <c r="H79" s="31">
        <f t="shared" si="20"/>
        <v>5.263157894736842E-3</v>
      </c>
    </row>
    <row r="80" spans="1:8" x14ac:dyDescent="0.3">
      <c r="B80" s="42" t="s">
        <v>40</v>
      </c>
      <c r="C80" s="29">
        <v>0</v>
      </c>
      <c r="D80" s="38">
        <f t="shared" si="18"/>
        <v>0</v>
      </c>
      <c r="E80" s="37">
        <v>9</v>
      </c>
      <c r="F80" s="38">
        <f t="shared" si="19"/>
        <v>6.2937062937062943E-2</v>
      </c>
      <c r="G80" s="37">
        <v>9</v>
      </c>
      <c r="H80" s="31">
        <f t="shared" si="20"/>
        <v>4.736842105263158E-2</v>
      </c>
    </row>
    <row r="81" spans="2:8" x14ac:dyDescent="0.3">
      <c r="B81" s="42" t="s">
        <v>26</v>
      </c>
      <c r="C81" s="29">
        <v>0</v>
      </c>
      <c r="D81" s="38">
        <f t="shared" si="18"/>
        <v>0</v>
      </c>
      <c r="E81" s="37">
        <v>1</v>
      </c>
      <c r="F81" s="38">
        <f t="shared" si="19"/>
        <v>6.993006993006993E-3</v>
      </c>
      <c r="G81" s="37">
        <v>1</v>
      </c>
      <c r="H81" s="31">
        <f t="shared" si="20"/>
        <v>5.263157894736842E-3</v>
      </c>
    </row>
    <row r="82" spans="2:8" ht="28.8" x14ac:dyDescent="0.3">
      <c r="B82" s="41" t="s">
        <v>41</v>
      </c>
      <c r="C82" s="37">
        <v>1</v>
      </c>
      <c r="D82" s="38">
        <f t="shared" si="18"/>
        <v>2.1276595744680851E-2</v>
      </c>
      <c r="E82" s="37">
        <v>1</v>
      </c>
      <c r="F82" s="38">
        <f t="shared" si="19"/>
        <v>6.993006993006993E-3</v>
      </c>
      <c r="G82" s="37">
        <v>2</v>
      </c>
      <c r="H82" s="31">
        <f t="shared" si="20"/>
        <v>1.0526315789473684E-2</v>
      </c>
    </row>
    <row r="83" spans="2:8" x14ac:dyDescent="0.3">
      <c r="B83" s="42" t="s">
        <v>42</v>
      </c>
      <c r="C83" s="37">
        <v>1</v>
      </c>
      <c r="D83" s="38">
        <f t="shared" si="18"/>
        <v>2.1276595744680851E-2</v>
      </c>
      <c r="E83" s="37">
        <v>2</v>
      </c>
      <c r="F83" s="38">
        <f t="shared" si="19"/>
        <v>1.3986013986013986E-2</v>
      </c>
      <c r="G83" s="37">
        <v>3</v>
      </c>
      <c r="H83" s="31">
        <f t="shared" si="20"/>
        <v>1.5789473684210527E-2</v>
      </c>
    </row>
    <row r="84" spans="2:8" x14ac:dyDescent="0.3">
      <c r="B84" s="42" t="s">
        <v>43</v>
      </c>
      <c r="C84" s="37">
        <v>1</v>
      </c>
      <c r="D84" s="38">
        <f t="shared" si="18"/>
        <v>2.1276595744680851E-2</v>
      </c>
      <c r="E84" s="37">
        <v>2</v>
      </c>
      <c r="F84" s="38">
        <f t="shared" si="19"/>
        <v>1.3986013986013986E-2</v>
      </c>
      <c r="G84" s="37">
        <v>3</v>
      </c>
      <c r="H84" s="31">
        <f t="shared" si="20"/>
        <v>1.5789473684210527E-2</v>
      </c>
    </row>
    <row r="85" spans="2:8" ht="28.8" x14ac:dyDescent="0.3">
      <c r="B85" s="41" t="s">
        <v>44</v>
      </c>
      <c r="C85" s="37">
        <v>2</v>
      </c>
      <c r="D85" s="38">
        <f t="shared" si="18"/>
        <v>4.2553191489361701E-2</v>
      </c>
      <c r="E85" s="37">
        <v>16</v>
      </c>
      <c r="F85" s="38">
        <f t="shared" si="19"/>
        <v>0.11188811188811189</v>
      </c>
      <c r="G85" s="37">
        <v>18</v>
      </c>
      <c r="H85" s="31">
        <f t="shared" si="20"/>
        <v>9.4736842105263161E-2</v>
      </c>
    </row>
    <row r="86" spans="2:8" x14ac:dyDescent="0.3">
      <c r="B86" s="41" t="s">
        <v>29</v>
      </c>
      <c r="C86" s="37"/>
      <c r="D86" s="38">
        <f t="shared" si="18"/>
        <v>0</v>
      </c>
      <c r="E86" s="37">
        <v>2</v>
      </c>
      <c r="F86" s="38">
        <f t="shared" si="19"/>
        <v>1.3986013986013986E-2</v>
      </c>
      <c r="G86" s="37">
        <v>2</v>
      </c>
      <c r="H86" s="31">
        <f t="shared" si="20"/>
        <v>1.0526315789473684E-2</v>
      </c>
    </row>
    <row r="87" spans="2:8" ht="28.8" x14ac:dyDescent="0.3">
      <c r="B87" s="41" t="s">
        <v>35</v>
      </c>
      <c r="C87" s="32">
        <v>0</v>
      </c>
      <c r="D87" s="38">
        <f t="shared" si="18"/>
        <v>0</v>
      </c>
      <c r="E87" s="29">
        <v>0</v>
      </c>
      <c r="F87" s="38">
        <f t="shared" si="19"/>
        <v>0</v>
      </c>
      <c r="G87" s="29">
        <v>0</v>
      </c>
      <c r="H87" s="31">
        <f t="shared" si="20"/>
        <v>0</v>
      </c>
    </row>
    <row r="88" spans="2:8" x14ac:dyDescent="0.3">
      <c r="B88" s="41" t="s">
        <v>45</v>
      </c>
      <c r="C88" s="37">
        <v>6</v>
      </c>
      <c r="D88" s="38">
        <f t="shared" si="18"/>
        <v>0.1276595744680851</v>
      </c>
      <c r="E88" s="37">
        <v>12</v>
      </c>
      <c r="F88" s="38">
        <f t="shared" si="19"/>
        <v>8.3916083916083919E-2</v>
      </c>
      <c r="G88" s="37">
        <v>18</v>
      </c>
      <c r="H88" s="31">
        <f t="shared" si="20"/>
        <v>9.4736842105263161E-2</v>
      </c>
    </row>
    <row r="89" spans="2:8" ht="43.2" x14ac:dyDescent="0.3">
      <c r="B89" s="41" t="s">
        <v>46</v>
      </c>
      <c r="C89" s="29">
        <v>0</v>
      </c>
      <c r="D89" s="38">
        <f t="shared" si="18"/>
        <v>0</v>
      </c>
      <c r="E89" s="29">
        <v>0</v>
      </c>
      <c r="F89" s="38">
        <f t="shared" si="19"/>
        <v>0</v>
      </c>
      <c r="G89" s="29">
        <v>0</v>
      </c>
      <c r="H89" s="31">
        <f t="shared" si="20"/>
        <v>0</v>
      </c>
    </row>
    <row r="90" spans="2:8" ht="28.8" x14ac:dyDescent="0.3">
      <c r="B90" s="41" t="s">
        <v>47</v>
      </c>
      <c r="C90" s="29">
        <v>0</v>
      </c>
      <c r="D90" s="38">
        <f t="shared" si="18"/>
        <v>0</v>
      </c>
      <c r="E90" s="37">
        <v>2</v>
      </c>
      <c r="F90" s="38">
        <f t="shared" si="19"/>
        <v>1.3986013986013986E-2</v>
      </c>
      <c r="G90" s="37">
        <v>2</v>
      </c>
      <c r="H90" s="31">
        <f t="shared" si="20"/>
        <v>1.0526315789473684E-2</v>
      </c>
    </row>
    <row r="91" spans="2:8" ht="28.8" x14ac:dyDescent="0.3">
      <c r="B91" s="41" t="s">
        <v>48</v>
      </c>
      <c r="C91" s="29">
        <v>0</v>
      </c>
      <c r="D91" s="38">
        <f t="shared" si="18"/>
        <v>0</v>
      </c>
      <c r="E91" s="37">
        <v>3</v>
      </c>
      <c r="F91" s="38">
        <f t="shared" si="19"/>
        <v>2.097902097902098E-2</v>
      </c>
      <c r="G91" s="37">
        <v>3</v>
      </c>
      <c r="H91" s="31">
        <f t="shared" si="20"/>
        <v>1.5789473684210527E-2</v>
      </c>
    </row>
    <row r="92" spans="2:8" x14ac:dyDescent="0.3">
      <c r="B92" s="41" t="s">
        <v>68</v>
      </c>
      <c r="C92" s="37">
        <v>4</v>
      </c>
      <c r="D92" s="38">
        <f t="shared" si="18"/>
        <v>8.5106382978723402E-2</v>
      </c>
      <c r="E92" s="37">
        <v>7</v>
      </c>
      <c r="F92" s="38">
        <f t="shared" si="19"/>
        <v>4.8951048951048952E-2</v>
      </c>
      <c r="G92" s="37">
        <v>11</v>
      </c>
      <c r="H92" s="31">
        <f t="shared" si="20"/>
        <v>5.7894736842105263E-2</v>
      </c>
    </row>
    <row r="93" spans="2:8" x14ac:dyDescent="0.3">
      <c r="B93" s="11" t="s">
        <v>63</v>
      </c>
      <c r="C93" s="37">
        <v>11</v>
      </c>
      <c r="D93" s="38">
        <f t="shared" si="18"/>
        <v>0.23404255319148937</v>
      </c>
      <c r="E93" s="37">
        <v>17</v>
      </c>
      <c r="F93" s="38">
        <f t="shared" si="19"/>
        <v>0.11888111888111888</v>
      </c>
      <c r="G93" s="37">
        <v>28</v>
      </c>
      <c r="H93" s="31">
        <f t="shared" si="20"/>
        <v>0.14736842105263157</v>
      </c>
    </row>
    <row r="94" spans="2:8" x14ac:dyDescent="0.3">
      <c r="B94" s="41" t="s">
        <v>49</v>
      </c>
      <c r="C94" s="29">
        <v>0</v>
      </c>
      <c r="D94" s="38">
        <f t="shared" si="18"/>
        <v>0</v>
      </c>
      <c r="E94" s="29">
        <v>0</v>
      </c>
      <c r="F94" s="38">
        <f t="shared" si="19"/>
        <v>0</v>
      </c>
      <c r="G94" s="29">
        <v>0</v>
      </c>
      <c r="H94" s="31">
        <f t="shared" si="20"/>
        <v>0</v>
      </c>
    </row>
    <row r="95" spans="2:8" x14ac:dyDescent="0.3">
      <c r="B95" s="42" t="s">
        <v>17</v>
      </c>
      <c r="C95" s="29">
        <v>0</v>
      </c>
      <c r="D95" s="38">
        <f t="shared" si="18"/>
        <v>0</v>
      </c>
      <c r="E95" s="29">
        <v>0</v>
      </c>
      <c r="F95" s="38">
        <f t="shared" si="19"/>
        <v>0</v>
      </c>
      <c r="G95" s="29">
        <v>0</v>
      </c>
      <c r="H95" s="31">
        <f t="shared" si="20"/>
        <v>0</v>
      </c>
    </row>
    <row r="96" spans="2:8" x14ac:dyDescent="0.3">
      <c r="B96" s="41" t="s">
        <v>39</v>
      </c>
      <c r="C96" s="37">
        <v>2</v>
      </c>
      <c r="D96" s="38">
        <f t="shared" si="18"/>
        <v>4.2553191489361701E-2</v>
      </c>
      <c r="E96" s="37">
        <v>9</v>
      </c>
      <c r="F96" s="38">
        <f t="shared" si="19"/>
        <v>6.2937062937062943E-2</v>
      </c>
      <c r="G96" s="37">
        <v>11</v>
      </c>
      <c r="H96" s="31">
        <f t="shared" si="20"/>
        <v>5.7894736842105263E-2</v>
      </c>
    </row>
    <row r="97" spans="2:2" x14ac:dyDescent="0.3">
      <c r="B97" s="22" t="s">
        <v>109</v>
      </c>
    </row>
  </sheetData>
  <mergeCells count="28">
    <mergeCell ref="E12:F12"/>
    <mergeCell ref="B4:B5"/>
    <mergeCell ref="C4:D4"/>
    <mergeCell ref="E4:F4"/>
    <mergeCell ref="G4:H4"/>
    <mergeCell ref="G12:H12"/>
    <mergeCell ref="B12:B13"/>
    <mergeCell ref="C12:D12"/>
    <mergeCell ref="B20:B21"/>
    <mergeCell ref="C20:D20"/>
    <mergeCell ref="E20:F20"/>
    <mergeCell ref="G20:H20"/>
    <mergeCell ref="C37:D37"/>
    <mergeCell ref="E37:F37"/>
    <mergeCell ref="G37:H37"/>
    <mergeCell ref="B29:B30"/>
    <mergeCell ref="C29:D29"/>
    <mergeCell ref="E29:F29"/>
    <mergeCell ref="G29:H29"/>
    <mergeCell ref="B37:B38"/>
    <mergeCell ref="B46:B47"/>
    <mergeCell ref="C46:D46"/>
    <mergeCell ref="E46:F46"/>
    <mergeCell ref="G46:H46"/>
    <mergeCell ref="B70:B71"/>
    <mergeCell ref="C70:D70"/>
    <mergeCell ref="E70:F70"/>
    <mergeCell ref="G70:H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Ahmedabad Raw Data</vt:lpstr>
      <vt:lpstr>Frequency tables</vt:lpstr>
      <vt:lpstr>Crosstabs - Gender</vt:lpstr>
      <vt:lpstr>Crosstabs - Age</vt:lpstr>
      <vt:lpstr>Crosstabs - 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SysAdmin</dc:creator>
  <cp:lastModifiedBy>Windows User</cp:lastModifiedBy>
  <dcterms:created xsi:type="dcterms:W3CDTF">2021-06-18T12:52:15Z</dcterms:created>
  <dcterms:modified xsi:type="dcterms:W3CDTF">2021-07-12T10:28:57Z</dcterms:modified>
</cp:coreProperties>
</file>